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60" windowHeight="8505" firstSheet="1" activeTab="2"/>
  </bookViews>
  <sheets>
    <sheet name="BANG CAN DOI KE TOAN NAM 2010" sheetId="1" r:id="rId1"/>
    <sheet name="KET QUA KINH DOANH NAM 2010" sheetId="2" r:id="rId2"/>
    <sheet name="LUU CHUYEN TIEN TE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<sst xmlns="http://schemas.openxmlformats.org/spreadsheetml/2006/main" count="253" uniqueCount="192">
  <si>
    <t>CÔNG TY CỔ PHẦN DỆT HOÀ KHÁNH - ĐÀ NẴNG</t>
  </si>
  <si>
    <t>Tại ngày 31 tháng 12 năm 2010</t>
  </si>
  <si>
    <t>TÀI SẢN</t>
  </si>
  <si>
    <t>Mã số</t>
  </si>
  <si>
    <t>Thuyết minh</t>
  </si>
  <si>
    <t>Số cuối năm</t>
  </si>
  <si>
    <t>Số đầu năm</t>
  </si>
  <si>
    <t>A. TÀI SẢN NGẮN HẠN</t>
  </si>
  <si>
    <t>( 100 = 110 + 120 + 130 + 140 + 150 )</t>
  </si>
  <si>
    <t>I. Tiền và các khoản tương đương tiền</t>
  </si>
  <si>
    <t>1. Tiền</t>
  </si>
  <si>
    <t>II. Các khoản phải thu ngắn hạn</t>
  </si>
  <si>
    <t>1. Phải thu của khách hàng</t>
  </si>
  <si>
    <t>2. Trả trước cho người bán</t>
  </si>
  <si>
    <t>3. Các khoản phải thu khác</t>
  </si>
  <si>
    <t>4. Dự phòng phải thu ngắn hạn khó đòi ( * )</t>
  </si>
  <si>
    <t>Lô B, Đường số 9, Khu CN Hoà Khánh, Liên Chiểu, TP. Đà Nẵng</t>
  </si>
  <si>
    <t xml:space="preserve">    Báo cáo tài chính</t>
  </si>
  <si>
    <t xml:space="preserve">  Cho năm tài chính kết thúc ngày 31/12/2010</t>
  </si>
  <si>
    <t xml:space="preserve">III. Hàng tồn kho </t>
  </si>
  <si>
    <t>1. Hàng tồn kho</t>
  </si>
  <si>
    <t>2. Dự phòng giảm giá hàng tồn kho</t>
  </si>
  <si>
    <t>IV. Tài sản ngắn hạn khác</t>
  </si>
  <si>
    <t>1. Chi phí trả trước ngắn hạn</t>
  </si>
  <si>
    <t>2. Thuế và các khoản phải thu nhà nước</t>
  </si>
  <si>
    <t>3. Tài sản ngắn hạn khác</t>
  </si>
  <si>
    <t>B. TÀI SẢN DÀI HẠN</t>
  </si>
  <si>
    <t>(200=210+220+240+250+260)</t>
  </si>
  <si>
    <t>I. Tài sản cố định</t>
  </si>
  <si>
    <t>2. Tài sản cố định vô hình</t>
  </si>
  <si>
    <t xml:space="preserve"> - Nguyên giá</t>
  </si>
  <si>
    <t xml:space="preserve"> - Giá trị hao mòn luỹ kế ( * )</t>
  </si>
  <si>
    <t>3. Chi phí xây dựng cơ bản dở dang</t>
  </si>
  <si>
    <t>II. Tài sản dài hạn khác</t>
  </si>
  <si>
    <t>1. Chi phí trả trước dài hạn</t>
  </si>
  <si>
    <t>TỔNG CỘNG TÀI SẢN (270=100+200)</t>
  </si>
  <si>
    <t>1. Tài sản cố định hữu hình</t>
  </si>
  <si>
    <t>3.1</t>
  </si>
  <si>
    <t>3.2</t>
  </si>
  <si>
    <t>3.3</t>
  </si>
  <si>
    <t>3.4</t>
  </si>
  <si>
    <t>3.5</t>
  </si>
  <si>
    <t>3.6</t>
  </si>
  <si>
    <t>3.7</t>
  </si>
  <si>
    <t>3.8</t>
  </si>
  <si>
    <t>MẪU B 09 - DN</t>
  </si>
  <si>
    <t>MẪU B01 - DN</t>
  </si>
  <si>
    <t>Đvt : VND</t>
  </si>
  <si>
    <t>CÂN ĐỐI KẾ TOÁN ( Tiếp theo )</t>
  </si>
  <si>
    <t>NGUỒN VỐN</t>
  </si>
  <si>
    <t>I. Nợ ngắn hạn</t>
  </si>
  <si>
    <t>1. Vay và nợ ngắn hạn</t>
  </si>
  <si>
    <t>2. Nợ phải trả người bán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</si>
  <si>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</si>
  <si>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</si>
  <si>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</si>
  <si>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</si>
  <si>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7. Các khoản phải trả, phải nộp khác</t>
  </si>
  <si>
    <t>8. Quỹ khen thưởng, phúc lợi</t>
  </si>
  <si>
    <t>II. Nợ dài hạn</t>
  </si>
  <si>
    <t>1. Phải trả dài hạn người bán</t>
  </si>
  <si>
    <t>2. Vay và nợ dài hạn</t>
  </si>
  <si>
    <t>3. Dự phòng trợ cấp mất việc làm</t>
  </si>
  <si>
    <t>I. Vốn chủ sở hữu</t>
  </si>
  <si>
    <t>B. VỐN CHỦ SỞ HỮU ( 400=410+430)</t>
  </si>
  <si>
    <t>1. Vốn đầu tư của chủ sở hữu</t>
  </si>
  <si>
    <t>2. Quỹ đầu tư phát triển</t>
  </si>
  <si>
    <t>3. Quỹ dự phòng tài chính</t>
  </si>
  <si>
    <t>4. Lợi nhuận sau thuế chưa phân phối</t>
  </si>
  <si>
    <t>5. Nguồn vốn đầu tư xây dựng cơ bản</t>
  </si>
  <si>
    <t>TỔNG CỘNG TÀI SẢN (440=300+400)</t>
  </si>
  <si>
    <t>A. NỢ PHẢI TRẢ ( 300=310+330)</t>
  </si>
  <si>
    <t>3.9</t>
  </si>
  <si>
    <t>3.10</t>
  </si>
  <si>
    <t>3.11</t>
  </si>
  <si>
    <t>3.12</t>
  </si>
  <si>
    <t>3.13</t>
  </si>
  <si>
    <t>3.14</t>
  </si>
  <si>
    <t>Trần Ngọc Quỳnh Trâm</t>
  </si>
  <si>
    <t>Đỗ Tánh</t>
  </si>
  <si>
    <t>Nguyễn Chánh</t>
  </si>
  <si>
    <t>Người lập Biểu</t>
  </si>
  <si>
    <t>Kế toán trưởng</t>
  </si>
  <si>
    <t>Tổng Giám đốc</t>
  </si>
  <si>
    <t>Đà Nẵng, ngày 20/02/2011</t>
  </si>
  <si>
    <t>( Đã ký )</t>
  </si>
  <si>
    <t>( Đã ký và đóng dấu )</t>
  </si>
  <si>
    <t>CÂN ĐỐI KẾ TOÁN ( Đã được kiểm toán )</t>
  </si>
  <si>
    <t>Năm 2010</t>
  </si>
  <si>
    <t>BÁO CÁO KẾT QUẢ HOẠT ĐỘNG KINH DOANH ( Đã được kiểm toán )</t>
  </si>
  <si>
    <t>CHỈ TIÊU</t>
  </si>
  <si>
    <t>Năm nay</t>
  </si>
  <si>
    <t>Năm trước</t>
  </si>
  <si>
    <t>1. Doanh thu bán hàng và cung cấp dịch vụ</t>
  </si>
  <si>
    <t>2. Các khoản giảm trừ doanh thu</t>
  </si>
  <si>
    <t>3. Doanh thu thuần về bán hành và cung cấp dịch vụ</t>
  </si>
  <si>
    <t>( 10= 01-02 )</t>
  </si>
  <si>
    <t>4. Giá vốn hàng bán</t>
  </si>
  <si>
    <t>5. Lợi nhuận gộp về bán hàng và cung cấp dịch vụ</t>
  </si>
  <si>
    <t>(20=10-11)</t>
  </si>
  <si>
    <t>6. Doanh thu hoạt động tài chính</t>
  </si>
  <si>
    <t>7. Chi phí tài chính</t>
  </si>
  <si>
    <t>Trong đó : Chi phí đi vay</t>
  </si>
  <si>
    <t>8. Chi phí bán hàng</t>
  </si>
  <si>
    <t>9. Chi phí quản lý doanh nghiệp</t>
  </si>
  <si>
    <t>10. Lợi nhuận thuần từ hoạt động kinh doanh</t>
  </si>
  <si>
    <t>( 30=20+(21-22)-(24+25) )</t>
  </si>
  <si>
    <t>11. Thu nhập khác</t>
  </si>
  <si>
    <t>12. Chi phí khác</t>
  </si>
  <si>
    <t>13. Lợi nhuận/(lỗ) khác ( 40=31-32)</t>
  </si>
  <si>
    <t>14. Tổng lợi nhuận kế toán trước thuế (50=30+40)</t>
  </si>
  <si>
    <t>15. Chi phí thuế thu nhập doanh nghiệp hiện hành</t>
  </si>
  <si>
    <t>16. Chi phí thuế thu nhập doanh nghiệp hoãn lại</t>
  </si>
  <si>
    <t>17. Lợi nhuân sau thuế thu nhập doanh nghiệp</t>
  </si>
  <si>
    <t>(60=50-51-52)</t>
  </si>
  <si>
    <t>18. Lãi cơ bản trên cổ phiếu</t>
  </si>
  <si>
    <t>01</t>
  </si>
  <si>
    <t>02</t>
  </si>
  <si>
    <t>10</t>
  </si>
  <si>
    <t>11</t>
  </si>
  <si>
    <t>20</t>
  </si>
  <si>
    <t>21</t>
  </si>
  <si>
    <t>22</t>
  </si>
  <si>
    <t>4.4</t>
  </si>
  <si>
    <t>4.1</t>
  </si>
  <si>
    <t>4.2</t>
  </si>
  <si>
    <t>4.3</t>
  </si>
  <si>
    <t>23</t>
  </si>
  <si>
    <t>24</t>
  </si>
  <si>
    <t>25</t>
  </si>
  <si>
    <t>30</t>
  </si>
  <si>
    <t>31</t>
  </si>
  <si>
    <t>32</t>
  </si>
  <si>
    <t>40</t>
  </si>
  <si>
    <t>50</t>
  </si>
  <si>
    <t>51</t>
  </si>
  <si>
    <t>52</t>
  </si>
  <si>
    <t>60</t>
  </si>
  <si>
    <t>4.5</t>
  </si>
  <si>
    <t>4.6</t>
  </si>
  <si>
    <t>4.7</t>
  </si>
  <si>
    <t>MẪU B02-DN</t>
  </si>
  <si>
    <t>Người lập biểu</t>
  </si>
  <si>
    <t>BÁO CÁO LƯU CHUYỂN TIỀN TỆ</t>
  </si>
  <si>
    <t>( Theo phương pháp gián tiếp )</t>
  </si>
  <si>
    <t>I. Lưu chuyển tiền từ hoạt động kinh doanh</t>
  </si>
  <si>
    <t>1. Lợi nhuận trước thuế</t>
  </si>
  <si>
    <t>2. Điều chỉnh cho các khoản</t>
  </si>
  <si>
    <t>Khấu hao tài sản cố định</t>
  </si>
  <si>
    <t>Các khoản dự phòng</t>
  </si>
  <si>
    <t>Lãi chênh lệch tỷ giá chưa thực hiện</t>
  </si>
  <si>
    <t>Lỗ từ hoạt động đầu tư</t>
  </si>
  <si>
    <t>Chi phí lãi vay</t>
  </si>
  <si>
    <t>3. Lợi nhuận từ hoạt động kinh doanh trước thay đổi vốn</t>
  </si>
  <si>
    <t>lưu động</t>
  </si>
  <si>
    <t>Giảm các khoản phải thu</t>
  </si>
  <si>
    <t>Tăng hàng tồn khgo</t>
  </si>
  <si>
    <t xml:space="preserve">Giảm các khoản phải trả ( không kể lãi vay phải trả, thuế </t>
  </si>
  <si>
    <t>TNDN phải nộp )</t>
  </si>
  <si>
    <t>Giảm chi phí phải trả</t>
  </si>
  <si>
    <t>Tiền đã trả lãi vay</t>
  </si>
  <si>
    <t>Tiền thu khác từ hoạt động kinh doanh</t>
  </si>
  <si>
    <t>Tiền chi khác cho hoạt động kinh doanh</t>
  </si>
  <si>
    <t>Lưu chuyển tiền thuần từ hoạt động kinh doanh</t>
  </si>
  <si>
    <t>II. Lưu chuyển tiền từ hoạt động đầu tư</t>
  </si>
  <si>
    <t>1. Tiền chi để mua sắm, xây dựng TSCĐ</t>
  </si>
  <si>
    <t>Lưu chuyển tiền thuần từ hoạt động đầu tư</t>
  </si>
  <si>
    <t>III. Lưu chuyển tiền từ hoạt động tài chính</t>
  </si>
  <si>
    <t>1. Tiền thu từ phát hành cổ phiếu</t>
  </si>
  <si>
    <t>2. Tiền vay ngắn hạn, dài hạn nhận được</t>
  </si>
  <si>
    <t>3. Tiền chi trả nợ gốc vay</t>
  </si>
  <si>
    <t>4. Cổ tức, lợi nhuận đã trả cho các cổ đông</t>
  </si>
  <si>
    <t>Lưu chuyển tiền thuần từ hoạt động tài chính</t>
  </si>
  <si>
    <t>Lưu chuyển tiền thuần trong năm (50=20+30+40)</t>
  </si>
  <si>
    <t>Tiền và tương đương tiền đầu năm</t>
  </si>
  <si>
    <t>03</t>
  </si>
  <si>
    <t>04</t>
  </si>
  <si>
    <t>05</t>
  </si>
  <si>
    <t>06</t>
  </si>
  <si>
    <t>08</t>
  </si>
  <si>
    <t>9</t>
  </si>
  <si>
    <t>12</t>
  </si>
  <si>
    <t>13</t>
  </si>
  <si>
    <t>15</t>
  </si>
  <si>
    <t>16</t>
  </si>
  <si>
    <t>33</t>
  </si>
  <si>
    <t>34</t>
  </si>
  <si>
    <t>36</t>
  </si>
  <si>
    <t>70</t>
  </si>
  <si>
    <t>Tiền và tương đương tiền cuối năm (70=50+60+61)</t>
  </si>
  <si>
    <t>2. Thu tiền từ thanh lý, nhượng bán TSCĐ</t>
  </si>
  <si>
    <t>MẪU B03-DN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</si>
</sst>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0"/>
    </font>
    <font>
      <u val="single"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9" fontId="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A40">
      <selection activeCell="A52" sqref="A52:E53"/>
    </sheetView>
  </sheetViews>
  <sheetFormatPr defaultColWidth="9.00390625" defaultRowHeight="15.75"/>
  <cols>
    <col min="1" max="1" width="33.00390625" style="0" customWidth="1"/>
    <col min="2" max="2" width="7.375" style="0" customWidth="1"/>
    <col min="3" max="3" width="11.00390625" style="0" customWidth="1"/>
    <col min="4" max="4" width="16.125" style="0" customWidth="1"/>
    <col min="5" max="5" width="15.50390625" style="0" customWidth="1"/>
  </cols>
  <sheetData>
    <row r="1" spans="1:5" ht="15.75">
      <c r="A1" s="9" t="s">
        <v>0</v>
      </c>
      <c r="B1" s="3"/>
      <c r="D1" s="14" t="s">
        <v>17</v>
      </c>
      <c r="E1" s="14"/>
    </row>
    <row r="2" spans="1:5" ht="15.75">
      <c r="A2" s="40" t="s">
        <v>16</v>
      </c>
      <c r="B2" s="42"/>
      <c r="C2" s="41" t="s">
        <v>18</v>
      </c>
      <c r="D2" s="41"/>
      <c r="E2" s="41"/>
    </row>
    <row r="3" ht="15.75">
      <c r="E3" s="18" t="s">
        <v>45</v>
      </c>
    </row>
    <row r="5" spans="1:5" ht="18.75" customHeight="1">
      <c r="A5" s="7" t="s">
        <v>87</v>
      </c>
      <c r="B5" s="7"/>
      <c r="C5" s="7"/>
      <c r="D5" s="7"/>
      <c r="E5" s="7"/>
    </row>
    <row r="6" spans="1:5" ht="15.75">
      <c r="A6" s="8" t="s">
        <v>1</v>
      </c>
      <c r="B6" s="8"/>
      <c r="C6" s="8"/>
      <c r="D6" s="8"/>
      <c r="E6" s="8"/>
    </row>
    <row r="7" ht="15.75">
      <c r="E7" s="18" t="s">
        <v>46</v>
      </c>
    </row>
    <row r="8" ht="15.75">
      <c r="E8" s="17" t="s">
        <v>47</v>
      </c>
    </row>
    <row r="9" spans="1:9" ht="15.75">
      <c r="A9" s="19" t="s">
        <v>2</v>
      </c>
      <c r="B9" s="19" t="s">
        <v>3</v>
      </c>
      <c r="C9" s="19" t="s">
        <v>4</v>
      </c>
      <c r="D9" s="19" t="s">
        <v>5</v>
      </c>
      <c r="E9" s="19" t="s">
        <v>6</v>
      </c>
      <c r="F9" s="1"/>
      <c r="G9" s="1"/>
      <c r="H9" s="1"/>
      <c r="I9" s="1"/>
    </row>
    <row r="10" spans="1:9" ht="15.75">
      <c r="A10" s="20" t="s">
        <v>7</v>
      </c>
      <c r="B10" s="21">
        <v>100</v>
      </c>
      <c r="C10" s="20"/>
      <c r="D10" s="22">
        <f>D12+D14+D19+D22</f>
        <v>57405481945</v>
      </c>
      <c r="E10" s="22">
        <f>E12+E14+E19+E22</f>
        <v>63236723122</v>
      </c>
      <c r="F10" s="1"/>
      <c r="G10" s="1"/>
      <c r="H10" s="1"/>
      <c r="I10" s="1"/>
    </row>
    <row r="11" spans="1:9" ht="15.75">
      <c r="A11" s="23" t="s">
        <v>8</v>
      </c>
      <c r="B11" s="24"/>
      <c r="C11" s="23"/>
      <c r="D11" s="25"/>
      <c r="E11" s="25"/>
      <c r="F11" s="1"/>
      <c r="G11" s="1"/>
      <c r="H11" s="1"/>
      <c r="I11" s="1"/>
    </row>
    <row r="12" spans="1:9" ht="15.75">
      <c r="A12" s="26" t="s">
        <v>9</v>
      </c>
      <c r="B12" s="27">
        <v>110</v>
      </c>
      <c r="C12" s="23"/>
      <c r="D12" s="28">
        <f>D13</f>
        <v>710096602</v>
      </c>
      <c r="E12" s="28">
        <f>E13</f>
        <v>884869835</v>
      </c>
      <c r="F12" s="1"/>
      <c r="G12" s="1"/>
      <c r="H12" s="1"/>
      <c r="I12" s="1"/>
    </row>
    <row r="13" spans="1:9" ht="15.75">
      <c r="A13" s="23" t="s">
        <v>10</v>
      </c>
      <c r="B13" s="24">
        <v>111</v>
      </c>
      <c r="C13" s="24" t="s">
        <v>37</v>
      </c>
      <c r="D13" s="25">
        <v>710096602</v>
      </c>
      <c r="E13" s="25">
        <v>884869835</v>
      </c>
      <c r="F13" s="1"/>
      <c r="G13" s="1"/>
      <c r="H13" s="1"/>
      <c r="I13" s="1"/>
    </row>
    <row r="14" spans="1:9" ht="15.75">
      <c r="A14" s="26" t="s">
        <v>11</v>
      </c>
      <c r="B14" s="27">
        <v>130</v>
      </c>
      <c r="C14" s="24"/>
      <c r="D14" s="28">
        <f>D15+D16+D17+D18</f>
        <v>12889511649</v>
      </c>
      <c r="E14" s="28">
        <f>E15+E16+E17+E18</f>
        <v>22012273839</v>
      </c>
      <c r="F14" s="1"/>
      <c r="G14" s="1"/>
      <c r="H14" s="1"/>
      <c r="I14" s="1"/>
    </row>
    <row r="15" spans="1:9" ht="15.75">
      <c r="A15" s="23" t="s">
        <v>12</v>
      </c>
      <c r="B15" s="24">
        <v>131</v>
      </c>
      <c r="C15" s="24"/>
      <c r="D15" s="25">
        <v>12128766508</v>
      </c>
      <c r="E15" s="25">
        <v>19207759665</v>
      </c>
      <c r="F15" s="1"/>
      <c r="G15" s="1"/>
      <c r="H15" s="1"/>
      <c r="I15" s="1"/>
    </row>
    <row r="16" spans="1:9" ht="15.75">
      <c r="A16" s="23" t="s">
        <v>13</v>
      </c>
      <c r="B16" s="24">
        <v>132</v>
      </c>
      <c r="C16" s="24"/>
      <c r="D16" s="25">
        <v>137336836</v>
      </c>
      <c r="E16" s="25">
        <v>1338293657</v>
      </c>
      <c r="F16" s="1"/>
      <c r="G16" s="1"/>
      <c r="H16" s="1"/>
      <c r="I16" s="1"/>
    </row>
    <row r="17" spans="1:9" ht="15.75">
      <c r="A17" s="23" t="s">
        <v>14</v>
      </c>
      <c r="B17" s="24">
        <v>135</v>
      </c>
      <c r="C17" s="24" t="s">
        <v>38</v>
      </c>
      <c r="D17" s="25">
        <v>676830231</v>
      </c>
      <c r="E17" s="25">
        <v>1466220517</v>
      </c>
      <c r="F17" s="1"/>
      <c r="G17" s="1"/>
      <c r="H17" s="1"/>
      <c r="I17" s="1"/>
    </row>
    <row r="18" spans="1:9" ht="15.75">
      <c r="A18" s="23" t="s">
        <v>15</v>
      </c>
      <c r="B18" s="24">
        <v>139</v>
      </c>
      <c r="C18" s="24"/>
      <c r="D18" s="25">
        <v>-53421926</v>
      </c>
      <c r="E18" s="25">
        <v>0</v>
      </c>
      <c r="F18" s="1"/>
      <c r="G18" s="1"/>
      <c r="H18" s="1"/>
      <c r="I18" s="1"/>
    </row>
    <row r="19" spans="1:9" ht="15.75">
      <c r="A19" s="26" t="s">
        <v>19</v>
      </c>
      <c r="B19" s="27">
        <v>140</v>
      </c>
      <c r="C19" s="27"/>
      <c r="D19" s="28">
        <f>D20+D21</f>
        <v>39833208740</v>
      </c>
      <c r="E19" s="28">
        <f>E20+E21</f>
        <v>36321030897</v>
      </c>
      <c r="F19" s="1"/>
      <c r="G19" s="1"/>
      <c r="H19" s="1"/>
      <c r="I19" s="1"/>
    </row>
    <row r="20" spans="1:9" ht="15.75">
      <c r="A20" s="23" t="s">
        <v>20</v>
      </c>
      <c r="B20" s="24">
        <v>141</v>
      </c>
      <c r="C20" s="24" t="s">
        <v>39</v>
      </c>
      <c r="D20" s="25">
        <v>39833208740</v>
      </c>
      <c r="E20" s="25">
        <v>36656501316</v>
      </c>
      <c r="F20" s="1"/>
      <c r="G20" s="1"/>
      <c r="H20" s="1"/>
      <c r="I20" s="1"/>
    </row>
    <row r="21" spans="1:9" ht="15.75">
      <c r="A21" s="23" t="s">
        <v>21</v>
      </c>
      <c r="B21" s="24">
        <v>149</v>
      </c>
      <c r="C21" s="24"/>
      <c r="D21" s="25">
        <v>0</v>
      </c>
      <c r="E21" s="25">
        <v>-335470419</v>
      </c>
      <c r="F21" s="1"/>
      <c r="G21" s="1"/>
      <c r="H21" s="1"/>
      <c r="I21" s="1"/>
    </row>
    <row r="22" spans="1:9" ht="15.75">
      <c r="A22" s="26" t="s">
        <v>22</v>
      </c>
      <c r="B22" s="27">
        <v>150</v>
      </c>
      <c r="C22" s="27"/>
      <c r="D22" s="28">
        <f>D23+D24+D25</f>
        <v>3972664954</v>
      </c>
      <c r="E22" s="28">
        <f>E23+E24+E25</f>
        <v>4018548551</v>
      </c>
      <c r="F22" s="1"/>
      <c r="G22" s="1"/>
      <c r="H22" s="1"/>
      <c r="I22" s="1"/>
    </row>
    <row r="23" spans="1:9" ht="15.75">
      <c r="A23" s="23" t="s">
        <v>23</v>
      </c>
      <c r="B23" s="24">
        <v>151</v>
      </c>
      <c r="C23" s="24"/>
      <c r="D23" s="25">
        <v>116786018</v>
      </c>
      <c r="E23" s="25">
        <v>159191638</v>
      </c>
      <c r="F23" s="1"/>
      <c r="G23" s="1"/>
      <c r="H23" s="1"/>
      <c r="I23" s="1"/>
    </row>
    <row r="24" spans="1:9" ht="15.75">
      <c r="A24" s="23" t="s">
        <v>24</v>
      </c>
      <c r="B24" s="24">
        <v>154</v>
      </c>
      <c r="C24" s="24" t="s">
        <v>40</v>
      </c>
      <c r="D24" s="25">
        <v>30000000</v>
      </c>
      <c r="E24" s="25">
        <v>58705927</v>
      </c>
      <c r="F24" s="1"/>
      <c r="G24" s="1"/>
      <c r="H24" s="1"/>
      <c r="I24" s="1"/>
    </row>
    <row r="25" spans="1:9" ht="15.75">
      <c r="A25" s="23" t="s">
        <v>25</v>
      </c>
      <c r="B25" s="24">
        <v>158</v>
      </c>
      <c r="C25" s="24" t="s">
        <v>41</v>
      </c>
      <c r="D25" s="25">
        <v>3825878936</v>
      </c>
      <c r="E25" s="25">
        <v>3800650986</v>
      </c>
      <c r="F25" s="1"/>
      <c r="G25" s="1"/>
      <c r="H25" s="1"/>
      <c r="I25" s="1"/>
    </row>
    <row r="26" spans="1:9" ht="15.75">
      <c r="A26" s="26" t="s">
        <v>26</v>
      </c>
      <c r="B26" s="27">
        <v>200</v>
      </c>
      <c r="C26" s="27"/>
      <c r="D26" s="28">
        <f>D28+D36</f>
        <v>52302815269</v>
      </c>
      <c r="E26" s="28">
        <f>E28+E36</f>
        <v>49364274859</v>
      </c>
      <c r="F26" s="1"/>
      <c r="G26" s="1"/>
      <c r="H26" s="1"/>
      <c r="I26" s="1"/>
    </row>
    <row r="27" spans="1:9" ht="15.75">
      <c r="A27" s="23" t="s">
        <v>27</v>
      </c>
      <c r="B27" s="24"/>
      <c r="C27" s="24"/>
      <c r="D27" s="25"/>
      <c r="E27" s="25"/>
      <c r="F27" s="1"/>
      <c r="G27" s="1"/>
      <c r="H27" s="1"/>
      <c r="I27" s="1"/>
    </row>
    <row r="28" spans="1:9" ht="15.75">
      <c r="A28" s="26" t="s">
        <v>28</v>
      </c>
      <c r="B28" s="27">
        <v>220</v>
      </c>
      <c r="C28" s="27"/>
      <c r="D28" s="28">
        <f>D29+D32+D35</f>
        <v>52062910899</v>
      </c>
      <c r="E28" s="28">
        <f>E29+E32+E35</f>
        <v>49244283192</v>
      </c>
      <c r="F28" s="1"/>
      <c r="G28" s="1"/>
      <c r="H28" s="1"/>
      <c r="I28" s="1"/>
    </row>
    <row r="29" spans="1:9" ht="15.75">
      <c r="A29" s="23" t="s">
        <v>36</v>
      </c>
      <c r="B29" s="24">
        <v>221</v>
      </c>
      <c r="C29" s="24" t="s">
        <v>42</v>
      </c>
      <c r="D29" s="28">
        <f>D30+D31</f>
        <v>52009684048</v>
      </c>
      <c r="E29" s="28">
        <f>E30+E31</f>
        <v>48567629098</v>
      </c>
      <c r="F29" s="1"/>
      <c r="G29" s="1"/>
      <c r="H29" s="1"/>
      <c r="I29" s="1"/>
    </row>
    <row r="30" spans="1:9" ht="15.75">
      <c r="A30" s="23" t="s">
        <v>30</v>
      </c>
      <c r="B30" s="24">
        <v>222</v>
      </c>
      <c r="C30" s="24"/>
      <c r="D30" s="25">
        <v>95710550184</v>
      </c>
      <c r="E30" s="25">
        <v>86928100645</v>
      </c>
      <c r="F30" s="1"/>
      <c r="G30" s="1"/>
      <c r="H30" s="1"/>
      <c r="I30" s="1"/>
    </row>
    <row r="31" spans="1:9" ht="15.75">
      <c r="A31" s="23" t="s">
        <v>31</v>
      </c>
      <c r="B31" s="24">
        <v>223</v>
      </c>
      <c r="C31" s="24"/>
      <c r="D31" s="25">
        <f>-43700866136</f>
        <v>-43700866136</v>
      </c>
      <c r="E31" s="25">
        <f>-38360471547</f>
        <v>-38360471547</v>
      </c>
      <c r="F31" s="1"/>
      <c r="G31" s="1"/>
      <c r="H31" s="1"/>
      <c r="I31" s="1"/>
    </row>
    <row r="32" spans="1:9" ht="15.75">
      <c r="A32" s="23" t="s">
        <v>29</v>
      </c>
      <c r="B32" s="24">
        <v>227</v>
      </c>
      <c r="C32" s="24"/>
      <c r="D32" s="28">
        <f>D33+D34</f>
        <v>0</v>
      </c>
      <c r="E32" s="28">
        <f>E33+E34</f>
        <v>0</v>
      </c>
      <c r="F32" s="1"/>
      <c r="G32" s="1"/>
      <c r="H32" s="1"/>
      <c r="I32" s="1"/>
    </row>
    <row r="33" spans="1:9" ht="15.75">
      <c r="A33" s="23" t="s">
        <v>30</v>
      </c>
      <c r="B33" s="24">
        <v>228</v>
      </c>
      <c r="C33" s="24"/>
      <c r="D33" s="25">
        <v>100642000</v>
      </c>
      <c r="E33" s="25">
        <v>100642000</v>
      </c>
      <c r="F33" s="1"/>
      <c r="G33" s="1"/>
      <c r="H33" s="1"/>
      <c r="I33" s="1"/>
    </row>
    <row r="34" spans="1:9" ht="15.75">
      <c r="A34" s="23" t="s">
        <v>31</v>
      </c>
      <c r="B34" s="24">
        <v>229</v>
      </c>
      <c r="C34" s="24"/>
      <c r="D34" s="25">
        <f>-100642000</f>
        <v>-100642000</v>
      </c>
      <c r="E34" s="25">
        <f>-100642000</f>
        <v>-100642000</v>
      </c>
      <c r="F34" s="1"/>
      <c r="G34" s="1"/>
      <c r="H34" s="1"/>
      <c r="I34" s="1"/>
    </row>
    <row r="35" spans="1:9" ht="15.75">
      <c r="A35" s="23" t="s">
        <v>32</v>
      </c>
      <c r="B35" s="24">
        <v>230</v>
      </c>
      <c r="C35" s="24" t="s">
        <v>43</v>
      </c>
      <c r="D35" s="25">
        <v>53226851</v>
      </c>
      <c r="E35" s="25">
        <v>676654094</v>
      </c>
      <c r="F35" s="1"/>
      <c r="G35" s="1"/>
      <c r="H35" s="1"/>
      <c r="I35" s="1"/>
    </row>
    <row r="36" spans="1:9" ht="15.75">
      <c r="A36" s="26" t="s">
        <v>33</v>
      </c>
      <c r="B36" s="27">
        <v>260</v>
      </c>
      <c r="C36" s="27"/>
      <c r="D36" s="28">
        <f>D37</f>
        <v>239904370</v>
      </c>
      <c r="E36" s="28">
        <f>E37</f>
        <v>119991667</v>
      </c>
      <c r="F36" s="1"/>
      <c r="G36" s="1"/>
      <c r="H36" s="1"/>
      <c r="I36" s="1"/>
    </row>
    <row r="37" spans="1:9" ht="15.75">
      <c r="A37" s="33" t="s">
        <v>34</v>
      </c>
      <c r="B37" s="34">
        <v>261</v>
      </c>
      <c r="C37" s="34" t="s">
        <v>44</v>
      </c>
      <c r="D37" s="35">
        <v>239904370</v>
      </c>
      <c r="E37" s="35">
        <v>119991667</v>
      </c>
      <c r="F37" s="1"/>
      <c r="G37" s="1"/>
      <c r="H37" s="1"/>
      <c r="I37" s="1"/>
    </row>
    <row r="38" spans="1:9" ht="15.75">
      <c r="A38" s="36" t="s">
        <v>35</v>
      </c>
      <c r="B38" s="37">
        <v>270</v>
      </c>
      <c r="C38" s="38"/>
      <c r="D38" s="39">
        <f>D10+D26</f>
        <v>109708297214</v>
      </c>
      <c r="E38" s="39">
        <f>E10+E26</f>
        <v>112600997981</v>
      </c>
      <c r="F38" s="1"/>
      <c r="G38" s="1"/>
      <c r="H38" s="1"/>
      <c r="I38" s="1"/>
    </row>
    <row r="39" spans="1:9" ht="15.75">
      <c r="A39" s="1"/>
      <c r="B39" s="13"/>
      <c r="C39" s="1"/>
      <c r="D39" s="15"/>
      <c r="E39" s="15"/>
      <c r="F39" s="1"/>
      <c r="G39" s="1"/>
      <c r="H39" s="1"/>
      <c r="I39" s="1"/>
    </row>
    <row r="40" spans="1:9" ht="15.75">
      <c r="A40" s="1"/>
      <c r="B40" s="13"/>
      <c r="C40" s="1"/>
      <c r="D40" s="15"/>
      <c r="E40" s="15"/>
      <c r="F40" s="1"/>
      <c r="G40" s="1"/>
      <c r="H40" s="1"/>
      <c r="I40" s="1"/>
    </row>
    <row r="41" spans="1:9" ht="15.75">
      <c r="A41" s="1"/>
      <c r="B41" s="13"/>
      <c r="C41" s="1"/>
      <c r="D41" s="15"/>
      <c r="E41" s="15"/>
      <c r="F41" s="1"/>
      <c r="G41" s="1"/>
      <c r="H41" s="1"/>
      <c r="I41" s="1"/>
    </row>
    <row r="42" spans="1:9" ht="15.75">
      <c r="A42" s="1"/>
      <c r="B42" s="13"/>
      <c r="C42" s="1"/>
      <c r="D42" s="15"/>
      <c r="E42" s="15"/>
      <c r="F42" s="1"/>
      <c r="G42" s="1"/>
      <c r="H42" s="1"/>
      <c r="I42" s="1"/>
    </row>
    <row r="43" spans="1:9" ht="15.75">
      <c r="A43" s="1"/>
      <c r="B43" s="13"/>
      <c r="C43" s="1"/>
      <c r="D43" s="15"/>
      <c r="E43" s="15"/>
      <c r="F43" s="1"/>
      <c r="G43" s="1"/>
      <c r="H43" s="1"/>
      <c r="I43" s="1"/>
    </row>
    <row r="44" spans="1:6" ht="15.75">
      <c r="A44" s="1"/>
      <c r="B44" s="13"/>
      <c r="C44" s="1"/>
      <c r="D44" s="15"/>
      <c r="E44" s="15"/>
      <c r="F44" s="1"/>
    </row>
    <row r="45" spans="1:6" ht="15.75">
      <c r="A45" s="1"/>
      <c r="B45" s="13"/>
      <c r="C45" s="1"/>
      <c r="D45" s="15"/>
      <c r="E45" s="15"/>
      <c r="F45" s="1"/>
    </row>
    <row r="46" spans="1:6" ht="15.75">
      <c r="A46" s="1"/>
      <c r="B46" s="13"/>
      <c r="C46" s="1"/>
      <c r="D46" s="15"/>
      <c r="E46" s="15"/>
      <c r="F46" s="1"/>
    </row>
    <row r="47" spans="1:6" ht="15.75">
      <c r="A47" s="1"/>
      <c r="B47" s="13"/>
      <c r="C47" s="1"/>
      <c r="D47" s="15"/>
      <c r="E47" s="15"/>
      <c r="F47" s="1"/>
    </row>
    <row r="48" spans="1:6" ht="15.75">
      <c r="A48" s="1"/>
      <c r="B48" s="13"/>
      <c r="C48" s="1"/>
      <c r="D48" s="15"/>
      <c r="E48" s="15"/>
      <c r="F48" s="1"/>
    </row>
    <row r="49" spans="1:6" ht="15.75">
      <c r="A49" s="1"/>
      <c r="B49" s="13"/>
      <c r="C49" s="1"/>
      <c r="D49" s="15"/>
      <c r="E49" s="15"/>
      <c r="F49" s="1"/>
    </row>
    <row r="50" spans="1:6" ht="15.75">
      <c r="A50" s="1"/>
      <c r="B50" s="13"/>
      <c r="C50" s="1"/>
      <c r="D50" s="15"/>
      <c r="E50" s="15"/>
      <c r="F50" s="1"/>
    </row>
    <row r="51" spans="1:6" ht="15.75">
      <c r="A51" s="1"/>
      <c r="B51" s="13"/>
      <c r="C51" s="1"/>
      <c r="D51" s="15"/>
      <c r="E51" s="15"/>
      <c r="F51" s="1"/>
    </row>
    <row r="52" spans="1:6" ht="15.75">
      <c r="A52" s="9" t="s">
        <v>0</v>
      </c>
      <c r="B52" s="3"/>
      <c r="D52" s="14" t="s">
        <v>17</v>
      </c>
      <c r="E52" s="14"/>
      <c r="F52" s="1"/>
    </row>
    <row r="53" spans="1:6" ht="15.75">
      <c r="A53" s="40" t="s">
        <v>16</v>
      </c>
      <c r="B53" s="42"/>
      <c r="C53" s="41" t="s">
        <v>18</v>
      </c>
      <c r="D53" s="41"/>
      <c r="E53" s="41"/>
      <c r="F53" s="1"/>
    </row>
    <row r="54" spans="5:6" ht="15.75">
      <c r="E54" s="18" t="s">
        <v>45</v>
      </c>
      <c r="F54" s="1"/>
    </row>
    <row r="55" ht="15.75">
      <c r="F55" s="1"/>
    </row>
    <row r="56" spans="1:6" ht="15.75">
      <c r="A56" s="7" t="s">
        <v>48</v>
      </c>
      <c r="B56" s="7"/>
      <c r="C56" s="7"/>
      <c r="D56" s="7"/>
      <c r="E56" s="7"/>
      <c r="F56" s="1"/>
    </row>
    <row r="57" spans="1:6" ht="15.75">
      <c r="A57" s="8" t="s">
        <v>1</v>
      </c>
      <c r="B57" s="8"/>
      <c r="C57" s="8"/>
      <c r="D57" s="8"/>
      <c r="E57" s="8"/>
      <c r="F57" s="1"/>
    </row>
    <row r="58" spans="5:6" ht="15.75">
      <c r="E58" s="18" t="s">
        <v>46</v>
      </c>
      <c r="F58" s="1"/>
    </row>
    <row r="59" spans="5:6" ht="15.75">
      <c r="E59" s="17" t="s">
        <v>47</v>
      </c>
      <c r="F59" s="1"/>
    </row>
    <row r="60" spans="1:6" ht="15.75">
      <c r="A60" s="19" t="s">
        <v>49</v>
      </c>
      <c r="B60" s="19" t="s">
        <v>3</v>
      </c>
      <c r="C60" s="19" t="s">
        <v>4</v>
      </c>
      <c r="D60" s="19" t="s">
        <v>5</v>
      </c>
      <c r="E60" s="19" t="s">
        <v>6</v>
      </c>
      <c r="F60" s="1"/>
    </row>
    <row r="61" spans="1:6" ht="15.75">
      <c r="A61" s="20" t="s">
        <v>71</v>
      </c>
      <c r="B61" s="21">
        <v>300</v>
      </c>
      <c r="C61" s="20"/>
      <c r="D61" s="22">
        <f>D62+D71</f>
        <v>85457622408</v>
      </c>
      <c r="E61" s="22">
        <f>E62+E71</f>
        <v>88794086234</v>
      </c>
      <c r="F61" s="1"/>
    </row>
    <row r="62" spans="1:6" ht="15.75">
      <c r="A62" s="26" t="s">
        <v>50</v>
      </c>
      <c r="B62" s="27">
        <v>310</v>
      </c>
      <c r="C62" s="23"/>
      <c r="D62" s="28">
        <f>SUM(D63:D70)</f>
        <v>43998082561</v>
      </c>
      <c r="E62" s="28">
        <f>SUM(E63:E70)</f>
        <v>50128168979</v>
      </c>
      <c r="F62" s="1"/>
    </row>
    <row r="63" spans="1:6" ht="15.75">
      <c r="A63" s="23" t="s">
        <v>51</v>
      </c>
      <c r="B63" s="24">
        <v>311</v>
      </c>
      <c r="C63" s="24" t="s">
        <v>72</v>
      </c>
      <c r="D63" s="25">
        <v>31472503414</v>
      </c>
      <c r="E63" s="25">
        <v>34583796215</v>
      </c>
      <c r="F63" s="1"/>
    </row>
    <row r="64" spans="1:6" ht="15.75">
      <c r="A64" s="43" t="s">
        <v>52</v>
      </c>
      <c r="B64" s="44">
        <v>312</v>
      </c>
      <c r="C64" s="44"/>
      <c r="D64" s="45">
        <v>5729441463</v>
      </c>
      <c r="E64" s="45">
        <v>10370377185</v>
      </c>
      <c r="F64" s="1"/>
    </row>
    <row r="65" spans="1:6" ht="15.75">
      <c r="A65" s="23" t="s">
        <v>53</v>
      </c>
      <c r="B65" s="24">
        <v>313</v>
      </c>
      <c r="C65" s="24"/>
      <c r="D65" s="25">
        <v>422987734</v>
      </c>
      <c r="E65" s="25">
        <v>397405619</v>
      </c>
      <c r="F65" s="1"/>
    </row>
    <row r="66" spans="1:6" ht="15.75">
      <c r="A66" s="23" t="s">
        <v>54</v>
      </c>
      <c r="B66" s="24">
        <v>314</v>
      </c>
      <c r="C66" s="24" t="s">
        <v>73</v>
      </c>
      <c r="D66" s="25">
        <v>3083189525</v>
      </c>
      <c r="E66" s="25">
        <v>3198600819</v>
      </c>
      <c r="F66" s="1"/>
    </row>
    <row r="67" spans="1:6" ht="15.75">
      <c r="A67" s="23" t="s">
        <v>55</v>
      </c>
      <c r="B67" s="24">
        <v>315</v>
      </c>
      <c r="C67" s="24"/>
      <c r="D67" s="25">
        <v>2626142674</v>
      </c>
      <c r="E67" s="25">
        <v>1080477207</v>
      </c>
      <c r="F67" s="1"/>
    </row>
    <row r="68" spans="1:6" ht="15.75">
      <c r="A68" s="23" t="s">
        <v>56</v>
      </c>
      <c r="B68" s="24">
        <v>316</v>
      </c>
      <c r="C68" s="24" t="s">
        <v>74</v>
      </c>
      <c r="D68" s="25">
        <v>65873920</v>
      </c>
      <c r="E68" s="25">
        <v>0</v>
      </c>
      <c r="F68" s="1"/>
    </row>
    <row r="69" spans="1:6" ht="15.75">
      <c r="A69" s="43" t="s">
        <v>57</v>
      </c>
      <c r="B69" s="44">
        <v>319</v>
      </c>
      <c r="C69" s="44" t="s">
        <v>75</v>
      </c>
      <c r="D69" s="45">
        <v>426203946</v>
      </c>
      <c r="E69" s="45">
        <v>447149522</v>
      </c>
      <c r="F69" s="1"/>
    </row>
    <row r="70" spans="1:6" ht="15.75">
      <c r="A70" s="23" t="s">
        <v>58</v>
      </c>
      <c r="B70" s="24">
        <v>323</v>
      </c>
      <c r="C70" s="24" t="s">
        <v>39</v>
      </c>
      <c r="D70" s="25">
        <v>171739885</v>
      </c>
      <c r="E70" s="25">
        <v>50362412</v>
      </c>
      <c r="F70" s="1"/>
    </row>
    <row r="71" spans="1:6" ht="15.75">
      <c r="A71" s="26" t="s">
        <v>59</v>
      </c>
      <c r="B71" s="27">
        <v>330</v>
      </c>
      <c r="C71" s="27"/>
      <c r="D71" s="28">
        <f>SUM(D72:D74)</f>
        <v>41459539847</v>
      </c>
      <c r="E71" s="28">
        <f>SUM(E72:E74)</f>
        <v>38665917255</v>
      </c>
      <c r="F71" s="1"/>
    </row>
    <row r="72" spans="1:6" ht="15.75">
      <c r="A72" s="43" t="s">
        <v>60</v>
      </c>
      <c r="B72" s="44">
        <v>331</v>
      </c>
      <c r="C72" s="44"/>
      <c r="D72" s="45">
        <v>443200960</v>
      </c>
      <c r="E72" s="45">
        <v>1629304576</v>
      </c>
      <c r="F72" s="1"/>
    </row>
    <row r="73" spans="1:6" ht="15.75">
      <c r="A73" s="23" t="s">
        <v>61</v>
      </c>
      <c r="B73" s="24">
        <v>334</v>
      </c>
      <c r="C73" s="24" t="s">
        <v>76</v>
      </c>
      <c r="D73" s="25">
        <v>40687947934</v>
      </c>
      <c r="E73" s="25">
        <v>36690658333</v>
      </c>
      <c r="F73" s="1"/>
    </row>
    <row r="74" spans="1:6" ht="15.75">
      <c r="A74" s="23" t="s">
        <v>62</v>
      </c>
      <c r="B74" s="24">
        <v>336</v>
      </c>
      <c r="C74" s="24"/>
      <c r="D74" s="25">
        <v>328390953</v>
      </c>
      <c r="E74" s="25">
        <v>345954346</v>
      </c>
      <c r="F74" s="1"/>
    </row>
    <row r="75" spans="1:6" ht="15.75">
      <c r="A75" s="26" t="s">
        <v>64</v>
      </c>
      <c r="B75" s="27">
        <v>400</v>
      </c>
      <c r="C75" s="27"/>
      <c r="D75" s="28">
        <f>D76</f>
        <v>24250674806</v>
      </c>
      <c r="E75" s="28">
        <f>E76</f>
        <v>23806911747</v>
      </c>
      <c r="F75" s="1"/>
    </row>
    <row r="76" spans="1:6" ht="15.75">
      <c r="A76" s="26" t="s">
        <v>63</v>
      </c>
      <c r="B76" s="27">
        <v>410</v>
      </c>
      <c r="C76" s="27" t="s">
        <v>77</v>
      </c>
      <c r="D76" s="28">
        <f>SUM(D77:D81)</f>
        <v>24250674806</v>
      </c>
      <c r="E76" s="28">
        <f>SUM(E77:E81)</f>
        <v>23806911747</v>
      </c>
      <c r="F76" s="1"/>
    </row>
    <row r="77" spans="1:6" ht="15.75">
      <c r="A77" s="43" t="s">
        <v>65</v>
      </c>
      <c r="B77" s="44">
        <v>411</v>
      </c>
      <c r="C77" s="44"/>
      <c r="D77" s="45">
        <v>20000000000</v>
      </c>
      <c r="E77" s="45">
        <v>20000000000</v>
      </c>
      <c r="F77" s="1"/>
    </row>
    <row r="78" spans="1:6" ht="15.75">
      <c r="A78" s="43" t="s">
        <v>66</v>
      </c>
      <c r="B78" s="44">
        <v>417</v>
      </c>
      <c r="C78" s="44"/>
      <c r="D78" s="45">
        <v>1382648901</v>
      </c>
      <c r="E78" s="45">
        <v>399472126</v>
      </c>
      <c r="F78" s="1"/>
    </row>
    <row r="79" spans="1:6" ht="15.75">
      <c r="A79" s="23" t="s">
        <v>67</v>
      </c>
      <c r="B79" s="24">
        <v>418</v>
      </c>
      <c r="C79" s="24"/>
      <c r="D79" s="45">
        <v>157538575</v>
      </c>
      <c r="E79" s="45">
        <v>40855104</v>
      </c>
      <c r="F79" s="1"/>
    </row>
    <row r="80" spans="1:6" ht="15.75">
      <c r="A80" s="23" t="s">
        <v>68</v>
      </c>
      <c r="B80" s="24">
        <v>420</v>
      </c>
      <c r="C80" s="24"/>
      <c r="D80" s="25">
        <v>2710487330</v>
      </c>
      <c r="E80" s="25">
        <v>2830685118</v>
      </c>
      <c r="F80" s="1"/>
    </row>
    <row r="81" spans="1:6" ht="15.75">
      <c r="A81" s="23" t="s">
        <v>69</v>
      </c>
      <c r="B81" s="24">
        <v>421</v>
      </c>
      <c r="C81" s="24"/>
      <c r="D81" s="25">
        <v>0</v>
      </c>
      <c r="E81" s="25">
        <v>535899399</v>
      </c>
      <c r="F81" s="1"/>
    </row>
    <row r="82" spans="1:6" ht="15.75">
      <c r="A82" s="33"/>
      <c r="B82" s="34"/>
      <c r="C82" s="34"/>
      <c r="D82" s="35"/>
      <c r="E82" s="35"/>
      <c r="F82" s="1"/>
    </row>
    <row r="83" spans="1:6" ht="15.75">
      <c r="A83" s="36" t="s">
        <v>70</v>
      </c>
      <c r="B83" s="37">
        <v>440</v>
      </c>
      <c r="C83" s="38"/>
      <c r="D83" s="39">
        <f>D61+D75</f>
        <v>109708297214</v>
      </c>
      <c r="E83" s="39">
        <f>E61+E75</f>
        <v>112600997981</v>
      </c>
      <c r="F83" s="1"/>
    </row>
    <row r="84" spans="1:6" ht="15.75">
      <c r="A84" s="1"/>
      <c r="B84" s="1"/>
      <c r="C84" s="1"/>
      <c r="D84" s="1"/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 t="s">
        <v>85</v>
      </c>
      <c r="B87" s="1"/>
      <c r="C87" s="1"/>
      <c r="D87" s="1"/>
      <c r="E87" s="1"/>
      <c r="F87" s="1"/>
    </row>
    <row r="88" spans="1:6" ht="15.75">
      <c r="A88" s="1"/>
      <c r="B88" s="1" t="s">
        <v>85</v>
      </c>
      <c r="C88" s="1"/>
      <c r="D88" s="1" t="s">
        <v>86</v>
      </c>
      <c r="E88" s="1"/>
      <c r="F88" s="1"/>
    </row>
    <row r="89" spans="1:6" ht="15.75">
      <c r="A89" s="2" t="s">
        <v>78</v>
      </c>
      <c r="B89" s="2" t="s">
        <v>79</v>
      </c>
      <c r="C89" s="1"/>
      <c r="D89" s="2" t="s">
        <v>80</v>
      </c>
      <c r="E89" s="1"/>
      <c r="F89" s="1"/>
    </row>
    <row r="90" spans="1:6" ht="15.75">
      <c r="A90" s="47" t="s">
        <v>81</v>
      </c>
      <c r="B90" s="46" t="s">
        <v>82</v>
      </c>
      <c r="C90" s="1"/>
      <c r="D90" s="46" t="s">
        <v>83</v>
      </c>
      <c r="E90" s="1"/>
      <c r="F90" s="1"/>
    </row>
    <row r="91" spans="1:6" ht="15.75">
      <c r="A91" s="1"/>
      <c r="B91" s="1"/>
      <c r="C91" s="1"/>
      <c r="D91" s="11" t="s">
        <v>84</v>
      </c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  <row r="102" spans="1:6" ht="15.75">
      <c r="A102" s="1"/>
      <c r="B102" s="1"/>
      <c r="C102" s="1"/>
      <c r="D102" s="1"/>
      <c r="E102" s="1"/>
      <c r="F102" s="1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1"/>
      <c r="B106" s="1"/>
      <c r="C106" s="1"/>
      <c r="D106" s="1"/>
      <c r="E106" s="1"/>
      <c r="F106" s="1"/>
    </row>
    <row r="107" spans="1:6" ht="15.75">
      <c r="A107" s="1"/>
      <c r="B107" s="1"/>
      <c r="C107" s="1"/>
      <c r="D107" s="1"/>
      <c r="E107" s="1"/>
      <c r="F107" s="1"/>
    </row>
    <row r="108" spans="1:6" ht="15.75">
      <c r="A108" s="1"/>
      <c r="B108" s="1"/>
      <c r="C108" s="1"/>
      <c r="D108" s="1"/>
      <c r="E108" s="1"/>
      <c r="F108" s="1"/>
    </row>
    <row r="109" spans="1:6" ht="15.75">
      <c r="A109" s="1"/>
      <c r="B109" s="1"/>
      <c r="C109" s="1"/>
      <c r="D109" s="1"/>
      <c r="E109" s="1"/>
      <c r="F109" s="1"/>
    </row>
    <row r="110" spans="1:6" ht="15.75">
      <c r="A110" s="1"/>
      <c r="B110" s="1"/>
      <c r="C110" s="1"/>
      <c r="D110" s="1"/>
      <c r="E110" s="1"/>
      <c r="F110" s="1"/>
    </row>
    <row r="111" spans="1:6" ht="15.75">
      <c r="A111" s="1"/>
      <c r="B111" s="1"/>
      <c r="C111" s="1"/>
      <c r="D111" s="1"/>
      <c r="E111" s="1"/>
      <c r="F111" s="1"/>
    </row>
    <row r="112" spans="1:6" ht="15.75">
      <c r="A112" s="1"/>
      <c r="B112" s="1"/>
      <c r="C112" s="1"/>
      <c r="D112" s="1"/>
      <c r="E112" s="1"/>
      <c r="F112" s="1"/>
    </row>
    <row r="113" spans="1:6" ht="15.75">
      <c r="A113" s="1"/>
      <c r="B113" s="1"/>
      <c r="C113" s="1"/>
      <c r="D113" s="1"/>
      <c r="E113" s="1"/>
      <c r="F113" s="1"/>
    </row>
    <row r="114" spans="1:6" ht="15.75">
      <c r="A114" s="1"/>
      <c r="B114" s="1"/>
      <c r="C114" s="1"/>
      <c r="D114" s="1"/>
      <c r="E114" s="1"/>
      <c r="F114" s="1"/>
    </row>
    <row r="115" spans="1:6" ht="15.75">
      <c r="A115" s="1"/>
      <c r="B115" s="1"/>
      <c r="C115" s="1"/>
      <c r="D115" s="1"/>
      <c r="E115" s="1"/>
      <c r="F115" s="1"/>
    </row>
    <row r="116" spans="1:6" ht="15.75">
      <c r="A116" s="1"/>
      <c r="B116" s="1"/>
      <c r="C116" s="1"/>
      <c r="D116" s="1"/>
      <c r="E116" s="1"/>
      <c r="F116" s="1"/>
    </row>
    <row r="117" spans="1:6" ht="15.75">
      <c r="A117" s="1"/>
      <c r="B117" s="1"/>
      <c r="C117" s="1"/>
      <c r="D117" s="1"/>
      <c r="E117" s="1"/>
      <c r="F117" s="1"/>
    </row>
    <row r="118" spans="1:6" ht="15.75">
      <c r="A118" s="1"/>
      <c r="B118" s="1"/>
      <c r="C118" s="1"/>
      <c r="D118" s="1"/>
      <c r="E118" s="1"/>
      <c r="F118" s="1"/>
    </row>
    <row r="119" spans="1:6" ht="15.75">
      <c r="A119" s="1"/>
      <c r="B119" s="1"/>
      <c r="C119" s="1"/>
      <c r="D119" s="1"/>
      <c r="E119" s="1"/>
      <c r="F119" s="1"/>
    </row>
    <row r="120" spans="1:6" ht="15.75">
      <c r="A120" s="1"/>
      <c r="B120" s="1"/>
      <c r="C120" s="1"/>
      <c r="D120" s="1"/>
      <c r="E120" s="1"/>
      <c r="F120" s="1"/>
    </row>
    <row r="121" spans="1:6" ht="15.75">
      <c r="A121" s="1"/>
      <c r="B121" s="1"/>
      <c r="C121" s="1"/>
      <c r="D121" s="1"/>
      <c r="E121" s="1"/>
      <c r="F121" s="1"/>
    </row>
    <row r="122" spans="1:6" ht="15.75">
      <c r="A122" s="1"/>
      <c r="B122" s="1"/>
      <c r="C122" s="1"/>
      <c r="D122" s="1"/>
      <c r="E122" s="1"/>
      <c r="F122" s="1"/>
    </row>
    <row r="123" spans="1:6" ht="15.75">
      <c r="A123" s="1"/>
      <c r="B123" s="1"/>
      <c r="C123" s="1"/>
      <c r="D123" s="1"/>
      <c r="E123" s="1"/>
      <c r="F123" s="1"/>
    </row>
    <row r="124" spans="1:6" ht="15.75">
      <c r="A124" s="1"/>
      <c r="B124" s="1"/>
      <c r="C124" s="1"/>
      <c r="D124" s="1"/>
      <c r="E124" s="1"/>
      <c r="F124" s="1"/>
    </row>
    <row r="125" spans="1:6" ht="15.75">
      <c r="A125" s="1"/>
      <c r="B125" s="1"/>
      <c r="C125" s="1"/>
      <c r="D125" s="1"/>
      <c r="E125" s="1"/>
      <c r="F125" s="1"/>
    </row>
    <row r="126" spans="1:6" ht="15.75">
      <c r="A126" s="1"/>
      <c r="B126" s="1"/>
      <c r="C126" s="1"/>
      <c r="D126" s="1"/>
      <c r="E126" s="1"/>
      <c r="F126" s="1"/>
    </row>
    <row r="127" spans="1:6" ht="15.75">
      <c r="A127" s="1"/>
      <c r="B127" s="1"/>
      <c r="C127" s="1"/>
      <c r="D127" s="1"/>
      <c r="E127" s="1"/>
      <c r="F127" s="1"/>
    </row>
    <row r="128" spans="1:6" ht="15.75">
      <c r="A128" s="1"/>
      <c r="B128" s="1"/>
      <c r="C128" s="1"/>
      <c r="D128" s="1"/>
      <c r="E128" s="1"/>
      <c r="F128" s="1"/>
    </row>
    <row r="129" spans="1:6" ht="15.75">
      <c r="A129" s="1"/>
      <c r="B129" s="1"/>
      <c r="C129" s="1"/>
      <c r="D129" s="1"/>
      <c r="E129" s="1"/>
      <c r="F129" s="1"/>
    </row>
    <row r="130" spans="1:6" ht="15.75">
      <c r="A130" s="1"/>
      <c r="B130" s="1"/>
      <c r="C130" s="1"/>
      <c r="D130" s="1"/>
      <c r="E130" s="1"/>
      <c r="F130" s="1"/>
    </row>
    <row r="131" spans="1:6" ht="15.75">
      <c r="A131" s="1"/>
      <c r="B131" s="1"/>
      <c r="C131" s="1"/>
      <c r="D131" s="1"/>
      <c r="E131" s="1"/>
      <c r="F131" s="1"/>
    </row>
    <row r="132" spans="1:6" ht="15.75">
      <c r="A132" s="1"/>
      <c r="B132" s="1"/>
      <c r="C132" s="1"/>
      <c r="D132" s="1"/>
      <c r="E132" s="1"/>
      <c r="F132" s="1"/>
    </row>
    <row r="133" spans="1:6" ht="15.75">
      <c r="A133" s="1"/>
      <c r="B133" s="1"/>
      <c r="C133" s="1"/>
      <c r="D133" s="1"/>
      <c r="E133" s="1"/>
      <c r="F133" s="1"/>
    </row>
    <row r="134" spans="1:6" ht="15.75">
      <c r="A134" s="1"/>
      <c r="B134" s="1"/>
      <c r="C134" s="1"/>
      <c r="D134" s="1"/>
      <c r="E134" s="1"/>
      <c r="F134" s="1"/>
    </row>
    <row r="135" spans="1:6" ht="15.75">
      <c r="A135" s="1"/>
      <c r="B135" s="1"/>
      <c r="C135" s="1"/>
      <c r="D135" s="1"/>
      <c r="E135" s="1"/>
      <c r="F135" s="1"/>
    </row>
    <row r="136" spans="1:6" ht="15.75">
      <c r="A136" s="1"/>
      <c r="B136" s="1"/>
      <c r="C136" s="1"/>
      <c r="D136" s="1"/>
      <c r="E136" s="1"/>
      <c r="F136" s="1"/>
    </row>
    <row r="137" spans="1:6" ht="15.75">
      <c r="A137" s="1"/>
      <c r="B137" s="1"/>
      <c r="C137" s="1"/>
      <c r="D137" s="1"/>
      <c r="E137" s="1"/>
      <c r="F137" s="1"/>
    </row>
    <row r="138" spans="1:6" ht="15.75">
      <c r="A138" s="1"/>
      <c r="B138" s="1"/>
      <c r="C138" s="1"/>
      <c r="D138" s="1"/>
      <c r="E138" s="1"/>
      <c r="F138" s="1"/>
    </row>
    <row r="139" spans="1:6" ht="15.75">
      <c r="A139" s="1"/>
      <c r="B139" s="1"/>
      <c r="C139" s="1"/>
      <c r="D139" s="1"/>
      <c r="E139" s="1"/>
      <c r="F139" s="1"/>
    </row>
    <row r="140" spans="1:6" ht="15.75">
      <c r="A140" s="1"/>
      <c r="B140" s="1"/>
      <c r="C140" s="1"/>
      <c r="D140" s="1"/>
      <c r="E140" s="1"/>
      <c r="F140" s="1"/>
    </row>
    <row r="141" spans="1:6" ht="15.75">
      <c r="A141" s="1"/>
      <c r="B141" s="1"/>
      <c r="C141" s="1"/>
      <c r="D141" s="1"/>
      <c r="E141" s="1"/>
      <c r="F141" s="1"/>
    </row>
    <row r="142" spans="1:6" ht="15.75">
      <c r="A142" s="1"/>
      <c r="B142" s="1"/>
      <c r="C142" s="1"/>
      <c r="D142" s="1"/>
      <c r="E142" s="1"/>
      <c r="F142" s="1"/>
    </row>
    <row r="143" spans="1:6" ht="15.75">
      <c r="A143" s="1"/>
      <c r="B143" s="1"/>
      <c r="C143" s="1"/>
      <c r="D143" s="1"/>
      <c r="E143" s="1"/>
      <c r="F143" s="1"/>
    </row>
    <row r="144" spans="1:6" ht="15.75">
      <c r="A144" s="1"/>
      <c r="B144" s="1"/>
      <c r="C144" s="1"/>
      <c r="D144" s="1"/>
      <c r="E144" s="1"/>
      <c r="F144" s="1"/>
    </row>
    <row r="145" spans="1:6" ht="15.75">
      <c r="A145" s="1"/>
      <c r="B145" s="1"/>
      <c r="C145" s="1"/>
      <c r="D145" s="1"/>
      <c r="E145" s="1"/>
      <c r="F145" s="1"/>
    </row>
    <row r="146" spans="1:6" ht="15.75">
      <c r="A146" s="1"/>
      <c r="B146" s="1"/>
      <c r="C146" s="1"/>
      <c r="D146" s="1"/>
      <c r="E146" s="1"/>
      <c r="F146" s="1"/>
    </row>
    <row r="147" spans="1:6" ht="15.75">
      <c r="A147" s="1"/>
      <c r="B147" s="1"/>
      <c r="C147" s="1"/>
      <c r="D147" s="1"/>
      <c r="E147" s="1"/>
      <c r="F147" s="1"/>
    </row>
    <row r="148" spans="1:6" ht="15.75">
      <c r="A148" s="1"/>
      <c r="B148" s="1"/>
      <c r="C148" s="1"/>
      <c r="D148" s="1"/>
      <c r="E148" s="1"/>
      <c r="F148" s="1"/>
    </row>
    <row r="149" spans="1:6" ht="15.75">
      <c r="A149" s="1"/>
      <c r="B149" s="1"/>
      <c r="C149" s="1"/>
      <c r="D149" s="1"/>
      <c r="E149" s="1"/>
      <c r="F149" s="1"/>
    </row>
    <row r="150" spans="1:6" ht="15.75">
      <c r="A150" s="1"/>
      <c r="B150" s="1"/>
      <c r="C150" s="1"/>
      <c r="D150" s="1"/>
      <c r="E150" s="1"/>
      <c r="F150" s="1"/>
    </row>
    <row r="151" spans="1:6" ht="15.75">
      <c r="A151" s="1"/>
      <c r="B151" s="1"/>
      <c r="C151" s="1"/>
      <c r="D151" s="1"/>
      <c r="E151" s="1"/>
      <c r="F151" s="1"/>
    </row>
    <row r="152" spans="1:6" ht="15.75">
      <c r="A152" s="1"/>
      <c r="B152" s="1"/>
      <c r="C152" s="1"/>
      <c r="D152" s="1"/>
      <c r="E152" s="1"/>
      <c r="F152" s="1"/>
    </row>
    <row r="153" spans="1:6" ht="15.75">
      <c r="A153" s="1"/>
      <c r="B153" s="1"/>
      <c r="C153" s="1"/>
      <c r="D153" s="1"/>
      <c r="E153" s="1"/>
      <c r="F153" s="1"/>
    </row>
    <row r="154" spans="1:6" ht="15.75">
      <c r="A154" s="1"/>
      <c r="B154" s="1"/>
      <c r="C154" s="1"/>
      <c r="D154" s="1"/>
      <c r="E154" s="1"/>
      <c r="F154" s="1"/>
    </row>
    <row r="155" spans="1:6" ht="15.75">
      <c r="A155" s="1"/>
      <c r="B155" s="1"/>
      <c r="C155" s="1"/>
      <c r="D155" s="1"/>
      <c r="E155" s="1"/>
      <c r="F155" s="1"/>
    </row>
    <row r="156" spans="1:6" ht="15.75">
      <c r="A156" s="1"/>
      <c r="B156" s="1"/>
      <c r="C156" s="1"/>
      <c r="D156" s="1"/>
      <c r="E156" s="1"/>
      <c r="F156" s="1"/>
    </row>
    <row r="157" spans="1:6" ht="15.75">
      <c r="A157" s="1"/>
      <c r="B157" s="1"/>
      <c r="C157" s="1"/>
      <c r="D157" s="1"/>
      <c r="E157" s="1"/>
      <c r="F157" s="1"/>
    </row>
    <row r="158" spans="1:6" ht="15.75">
      <c r="A158" s="1"/>
      <c r="B158" s="1"/>
      <c r="C158" s="1"/>
      <c r="D158" s="1"/>
      <c r="E158" s="1"/>
      <c r="F158" s="1"/>
    </row>
    <row r="159" spans="1:6" ht="15.75">
      <c r="A159" s="1"/>
      <c r="B159" s="1"/>
      <c r="C159" s="1"/>
      <c r="D159" s="1"/>
      <c r="E159" s="1"/>
      <c r="F159" s="1"/>
    </row>
    <row r="160" spans="1:6" ht="15.75">
      <c r="A160" s="1"/>
      <c r="B160" s="1"/>
      <c r="C160" s="1"/>
      <c r="D160" s="1"/>
      <c r="E160" s="1"/>
      <c r="F160" s="1"/>
    </row>
    <row r="161" spans="1:6" ht="15.75">
      <c r="A161" s="1"/>
      <c r="B161" s="1"/>
      <c r="C161" s="1"/>
      <c r="D161" s="1"/>
      <c r="E161" s="1"/>
      <c r="F161" s="1"/>
    </row>
    <row r="162" spans="1:6" ht="15.75">
      <c r="A162" s="1"/>
      <c r="B162" s="1"/>
      <c r="C162" s="1"/>
      <c r="D162" s="1"/>
      <c r="E162" s="1"/>
      <c r="F162" s="1"/>
    </row>
    <row r="163" spans="1:6" ht="15.75">
      <c r="A163" s="1"/>
      <c r="B163" s="1"/>
      <c r="C163" s="1"/>
      <c r="D163" s="1"/>
      <c r="E163" s="1"/>
      <c r="F163" s="1"/>
    </row>
    <row r="164" spans="1:6" ht="15.75">
      <c r="A164" s="1"/>
      <c r="B164" s="1"/>
      <c r="C164" s="1"/>
      <c r="D164" s="1"/>
      <c r="E164" s="1"/>
      <c r="F164" s="1"/>
    </row>
    <row r="165" spans="1:6" ht="15.75">
      <c r="A165" s="1"/>
      <c r="B165" s="1"/>
      <c r="C165" s="1"/>
      <c r="D165" s="1"/>
      <c r="E165" s="1"/>
      <c r="F165" s="1"/>
    </row>
    <row r="166" spans="1:6" ht="15.75">
      <c r="A166" s="1"/>
      <c r="B166" s="1"/>
      <c r="C166" s="1"/>
      <c r="D166" s="1"/>
      <c r="E166" s="1"/>
      <c r="F166" s="1"/>
    </row>
    <row r="167" spans="1:6" ht="15.75">
      <c r="A167" s="1"/>
      <c r="B167" s="1"/>
      <c r="C167" s="1"/>
      <c r="D167" s="1"/>
      <c r="E167" s="1"/>
      <c r="F167" s="1"/>
    </row>
  </sheetData>
  <mergeCells count="8">
    <mergeCell ref="D52:E52"/>
    <mergeCell ref="C53:E53"/>
    <mergeCell ref="A56:E56"/>
    <mergeCell ref="A57:E57"/>
    <mergeCell ref="A5:E5"/>
    <mergeCell ref="A6:E6"/>
    <mergeCell ref="C2:E2"/>
    <mergeCell ref="D1:E1"/>
  </mergeCells>
  <printOptions/>
  <pageMargins left="0.75" right="0.36" top="0.56" bottom="0.36" header="0.36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7">
      <selection activeCell="A1" sqref="A1:E2"/>
    </sheetView>
  </sheetViews>
  <sheetFormatPr defaultColWidth="9.00390625" defaultRowHeight="15.75"/>
  <cols>
    <col min="1" max="1" width="36.125" style="0" customWidth="1"/>
    <col min="2" max="2" width="7.25390625" style="0" customWidth="1"/>
    <col min="3" max="3" width="10.125" style="0" customWidth="1"/>
    <col min="4" max="4" width="14.25390625" style="0" customWidth="1"/>
    <col min="5" max="5" width="16.375" style="0" customWidth="1"/>
  </cols>
  <sheetData>
    <row r="1" spans="1:5" ht="15.75">
      <c r="A1" s="9" t="s">
        <v>0</v>
      </c>
      <c r="B1" s="3"/>
      <c r="D1" s="14" t="s">
        <v>17</v>
      </c>
      <c r="E1" s="14"/>
    </row>
    <row r="2" spans="1:5" ht="15.75">
      <c r="A2" s="40" t="s">
        <v>16</v>
      </c>
      <c r="B2" s="42"/>
      <c r="C2" s="41" t="s">
        <v>18</v>
      </c>
      <c r="D2" s="41"/>
      <c r="E2" s="41"/>
    </row>
    <row r="4" spans="1:5" ht="15.75">
      <c r="A4" s="5" t="s">
        <v>89</v>
      </c>
      <c r="B4" s="5"/>
      <c r="C4" s="5"/>
      <c r="D4" s="5"/>
      <c r="E4" s="5"/>
    </row>
    <row r="5" spans="1:5" ht="15.75">
      <c r="A5" s="5" t="s">
        <v>88</v>
      </c>
      <c r="B5" s="5"/>
      <c r="C5" s="5"/>
      <c r="D5" s="5"/>
      <c r="E5" s="5"/>
    </row>
    <row r="6" ht="15.75">
      <c r="E6" s="52" t="s">
        <v>141</v>
      </c>
    </row>
    <row r="7" ht="15.75">
      <c r="E7" s="12" t="s">
        <v>47</v>
      </c>
    </row>
    <row r="8" spans="1:5" ht="15.75">
      <c r="A8" s="19" t="s">
        <v>90</v>
      </c>
      <c r="B8" s="19" t="s">
        <v>3</v>
      </c>
      <c r="C8" s="19" t="s">
        <v>4</v>
      </c>
      <c r="D8" s="19" t="s">
        <v>91</v>
      </c>
      <c r="E8" s="19" t="s">
        <v>92</v>
      </c>
    </row>
    <row r="9" spans="1:5" ht="15.75">
      <c r="A9" s="20" t="s">
        <v>93</v>
      </c>
      <c r="B9" s="49" t="s">
        <v>116</v>
      </c>
      <c r="C9" s="21" t="s">
        <v>124</v>
      </c>
      <c r="D9" s="22">
        <v>118976274592</v>
      </c>
      <c r="E9" s="22">
        <v>121373576921</v>
      </c>
    </row>
    <row r="10" spans="1:5" ht="15.75">
      <c r="A10" s="23" t="s">
        <v>94</v>
      </c>
      <c r="B10" s="50" t="s">
        <v>117</v>
      </c>
      <c r="C10" s="24"/>
      <c r="D10" s="25">
        <v>0</v>
      </c>
      <c r="E10" s="25">
        <v>0</v>
      </c>
    </row>
    <row r="11" spans="1:5" ht="15.75">
      <c r="A11" s="26" t="s">
        <v>95</v>
      </c>
      <c r="B11" s="51" t="s">
        <v>118</v>
      </c>
      <c r="C11" s="27"/>
      <c r="D11" s="28">
        <f>D9-D10</f>
        <v>118976274592</v>
      </c>
      <c r="E11" s="28">
        <f>E9-E10</f>
        <v>121373576921</v>
      </c>
    </row>
    <row r="12" spans="1:5" ht="15.75">
      <c r="A12" s="26" t="s">
        <v>96</v>
      </c>
      <c r="B12" s="50"/>
      <c r="C12" s="24"/>
      <c r="D12" s="25"/>
      <c r="E12" s="25"/>
    </row>
    <row r="13" spans="1:5" ht="15.75">
      <c r="A13" s="23" t="s">
        <v>97</v>
      </c>
      <c r="B13" s="50" t="s">
        <v>119</v>
      </c>
      <c r="C13" s="24" t="s">
        <v>125</v>
      </c>
      <c r="D13" s="25">
        <v>104165715348</v>
      </c>
      <c r="E13" s="25">
        <v>109041269680</v>
      </c>
    </row>
    <row r="14" spans="1:5" ht="15.75">
      <c r="A14" s="26" t="s">
        <v>98</v>
      </c>
      <c r="B14" s="51" t="s">
        <v>120</v>
      </c>
      <c r="C14" s="27"/>
      <c r="D14" s="28">
        <f>D11-D13</f>
        <v>14810559244</v>
      </c>
      <c r="E14" s="28">
        <f>E11-E13</f>
        <v>12332307241</v>
      </c>
    </row>
    <row r="15" spans="1:5" ht="15.75">
      <c r="A15" s="26" t="s">
        <v>99</v>
      </c>
      <c r="B15" s="50"/>
      <c r="C15" s="24"/>
      <c r="D15" s="25"/>
      <c r="E15" s="25"/>
    </row>
    <row r="16" spans="1:5" ht="15.75">
      <c r="A16" s="26" t="s">
        <v>100</v>
      </c>
      <c r="B16" s="51" t="s">
        <v>121</v>
      </c>
      <c r="C16" s="27" t="s">
        <v>126</v>
      </c>
      <c r="D16" s="28">
        <v>128144704</v>
      </c>
      <c r="E16" s="28">
        <v>22050229</v>
      </c>
    </row>
    <row r="17" spans="1:5" ht="15.75">
      <c r="A17" s="26" t="s">
        <v>101</v>
      </c>
      <c r="B17" s="51" t="s">
        <v>122</v>
      </c>
      <c r="C17" s="27" t="s">
        <v>123</v>
      </c>
      <c r="D17" s="28">
        <v>6122354502</v>
      </c>
      <c r="E17" s="28">
        <v>4615365222</v>
      </c>
    </row>
    <row r="18" spans="1:5" ht="15.75">
      <c r="A18" s="23" t="s">
        <v>102</v>
      </c>
      <c r="B18" s="50" t="s">
        <v>127</v>
      </c>
      <c r="C18" s="24"/>
      <c r="D18" s="25">
        <v>6042448971</v>
      </c>
      <c r="E18" s="25">
        <v>4606031034</v>
      </c>
    </row>
    <row r="19" spans="1:5" ht="15.75">
      <c r="A19" s="23" t="s">
        <v>103</v>
      </c>
      <c r="B19" s="50" t="s">
        <v>128</v>
      </c>
      <c r="C19" s="24"/>
      <c r="D19" s="25">
        <v>2230161008</v>
      </c>
      <c r="E19" s="25">
        <v>1991389255</v>
      </c>
    </row>
    <row r="20" spans="1:5" ht="15.75">
      <c r="A20" s="23" t="s">
        <v>104</v>
      </c>
      <c r="B20" s="50" t="s">
        <v>129</v>
      </c>
      <c r="C20" s="24"/>
      <c r="D20" s="25">
        <v>3263213799</v>
      </c>
      <c r="E20" s="25">
        <v>2779477766</v>
      </c>
    </row>
    <row r="21" spans="1:5" ht="15.75">
      <c r="A21" s="26" t="s">
        <v>105</v>
      </c>
      <c r="B21" s="51" t="s">
        <v>130</v>
      </c>
      <c r="C21" s="27"/>
      <c r="D21" s="28">
        <f>D14+D16-D17-D19-D20</f>
        <v>3322974639</v>
      </c>
      <c r="E21" s="28">
        <f>E14+E16-E17-E19-E20</f>
        <v>2968125227</v>
      </c>
    </row>
    <row r="22" spans="1:5" ht="15.75">
      <c r="A22" s="26" t="s">
        <v>106</v>
      </c>
      <c r="B22" s="51"/>
      <c r="C22" s="27"/>
      <c r="D22" s="28"/>
      <c r="E22" s="28"/>
    </row>
    <row r="23" spans="1:5" ht="15.75">
      <c r="A23" s="23" t="s">
        <v>107</v>
      </c>
      <c r="B23" s="50" t="s">
        <v>131</v>
      </c>
      <c r="C23" s="24" t="s">
        <v>138</v>
      </c>
      <c r="D23" s="25">
        <v>187253525</v>
      </c>
      <c r="E23" s="25">
        <v>164723229</v>
      </c>
    </row>
    <row r="24" spans="1:5" ht="15.75">
      <c r="A24" s="23" t="s">
        <v>108</v>
      </c>
      <c r="B24" s="50" t="s">
        <v>132</v>
      </c>
      <c r="C24" s="24" t="s">
        <v>139</v>
      </c>
      <c r="D24" s="25">
        <v>19638935</v>
      </c>
      <c r="E24" s="25">
        <v>9396921</v>
      </c>
    </row>
    <row r="25" spans="1:5" ht="15.75">
      <c r="A25" s="26" t="s">
        <v>109</v>
      </c>
      <c r="B25" s="51" t="s">
        <v>133</v>
      </c>
      <c r="C25" s="27"/>
      <c r="D25" s="28">
        <f>D23-D24</f>
        <v>167614590</v>
      </c>
      <c r="E25" s="28">
        <f>E23-E24</f>
        <v>155326308</v>
      </c>
    </row>
    <row r="26" spans="1:5" ht="15.75">
      <c r="A26" s="26" t="s">
        <v>110</v>
      </c>
      <c r="B26" s="51" t="s">
        <v>134</v>
      </c>
      <c r="C26" s="27"/>
      <c r="D26" s="28">
        <f>D21+D25</f>
        <v>3490589229</v>
      </c>
      <c r="E26" s="28">
        <f>E21+E25</f>
        <v>3123451535</v>
      </c>
    </row>
    <row r="27" spans="1:5" ht="15.75">
      <c r="A27" s="23" t="s">
        <v>111</v>
      </c>
      <c r="B27" s="50" t="s">
        <v>135</v>
      </c>
      <c r="C27" s="24" t="s">
        <v>140</v>
      </c>
      <c r="D27" s="25">
        <v>780101899</v>
      </c>
      <c r="E27" s="25">
        <v>292766417</v>
      </c>
    </row>
    <row r="28" spans="1:5" ht="15.75">
      <c r="A28" s="23" t="s">
        <v>112</v>
      </c>
      <c r="B28" s="50" t="s">
        <v>136</v>
      </c>
      <c r="C28" s="24"/>
      <c r="D28" s="25">
        <v>0</v>
      </c>
      <c r="E28" s="25">
        <v>0</v>
      </c>
    </row>
    <row r="29" spans="1:5" ht="15.75">
      <c r="A29" s="26" t="s">
        <v>113</v>
      </c>
      <c r="B29" s="51" t="s">
        <v>137</v>
      </c>
      <c r="C29" s="27"/>
      <c r="D29" s="28">
        <f>D26-D27-D28</f>
        <v>2710487330</v>
      </c>
      <c r="E29" s="28">
        <f>E26-E27-E28</f>
        <v>2830685118</v>
      </c>
    </row>
    <row r="30" spans="1:5" ht="15.75">
      <c r="A30" s="26" t="s">
        <v>114</v>
      </c>
      <c r="B30" s="51"/>
      <c r="C30" s="27"/>
      <c r="D30" s="28"/>
      <c r="E30" s="28"/>
    </row>
    <row r="31" spans="1:5" ht="15.75">
      <c r="A31" s="31" t="s">
        <v>115</v>
      </c>
      <c r="B31" s="30">
        <v>70</v>
      </c>
      <c r="C31" s="30"/>
      <c r="D31" s="48">
        <v>1355</v>
      </c>
      <c r="E31" s="48">
        <v>2718</v>
      </c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 t="s">
        <v>85</v>
      </c>
      <c r="B34" s="1" t="s">
        <v>85</v>
      </c>
      <c r="C34" s="1"/>
      <c r="D34" s="1" t="s">
        <v>86</v>
      </c>
      <c r="E34" s="1"/>
    </row>
    <row r="35" spans="1:5" ht="15.75">
      <c r="A35" s="1"/>
      <c r="B35" s="1"/>
      <c r="C35" s="1"/>
      <c r="D35" s="1"/>
      <c r="E35" s="1"/>
    </row>
    <row r="36" spans="1:5" ht="15.75">
      <c r="A36" s="2" t="s">
        <v>78</v>
      </c>
      <c r="B36" s="2" t="s">
        <v>79</v>
      </c>
      <c r="C36" s="2"/>
      <c r="D36" s="2" t="s">
        <v>80</v>
      </c>
      <c r="E36" s="1"/>
    </row>
    <row r="37" spans="1:5" ht="15.75">
      <c r="A37" s="46" t="s">
        <v>142</v>
      </c>
      <c r="B37" s="46" t="s">
        <v>82</v>
      </c>
      <c r="C37" s="46"/>
      <c r="D37" s="46" t="s">
        <v>83</v>
      </c>
      <c r="E37" s="1"/>
    </row>
    <row r="38" spans="1:5" ht="15.75">
      <c r="A38" s="1"/>
      <c r="B38" s="1"/>
      <c r="C38" s="1"/>
      <c r="D38" s="16" t="s">
        <v>84</v>
      </c>
      <c r="E38" s="1"/>
    </row>
    <row r="39" spans="1:5" ht="15.75">
      <c r="A39" s="1"/>
      <c r="B39" s="1"/>
      <c r="C39" s="1"/>
      <c r="D39" s="1"/>
      <c r="E39" s="1"/>
    </row>
    <row r="40" spans="1:5" ht="15.75">
      <c r="A40" s="1"/>
      <c r="B40" s="1"/>
      <c r="C40" s="1"/>
      <c r="D40" s="1"/>
      <c r="E40" s="1"/>
    </row>
    <row r="41" spans="1:5" ht="15.75">
      <c r="A41" s="1"/>
      <c r="B41" s="1"/>
      <c r="C41" s="1"/>
      <c r="D41" s="1"/>
      <c r="E41" s="1"/>
    </row>
    <row r="42" spans="1:5" ht="15.75">
      <c r="A42" s="1"/>
      <c r="B42" s="1"/>
      <c r="C42" s="1"/>
      <c r="D42" s="1"/>
      <c r="E42" s="1"/>
    </row>
    <row r="43" spans="1:5" ht="15.75">
      <c r="A43" s="1"/>
      <c r="B43" s="1"/>
      <c r="C43" s="1"/>
      <c r="D43" s="1"/>
      <c r="E43" s="1"/>
    </row>
    <row r="44" spans="1:5" ht="15.75">
      <c r="A44" s="1"/>
      <c r="B44" s="1"/>
      <c r="C44" s="1"/>
      <c r="D44" s="1"/>
      <c r="E44" s="1"/>
    </row>
  </sheetData>
  <mergeCells count="4">
    <mergeCell ref="D1:E1"/>
    <mergeCell ref="C2:E2"/>
    <mergeCell ref="A4:E4"/>
    <mergeCell ref="A5:E5"/>
  </mergeCells>
  <printOptions/>
  <pageMargins left="0.75" right="0.27" top="0.54" bottom="0.38" header="0.36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31">
      <selection activeCell="G44" sqref="G44"/>
    </sheetView>
  </sheetViews>
  <sheetFormatPr defaultColWidth="9.00390625" defaultRowHeight="15.75"/>
  <cols>
    <col min="1" max="1" width="41.25390625" style="0" customWidth="1"/>
    <col min="2" max="2" width="6.00390625" style="0" customWidth="1"/>
    <col min="3" max="3" width="11.00390625" style="0" customWidth="1"/>
    <col min="4" max="4" width="13.125" style="0" customWidth="1"/>
    <col min="5" max="5" width="12.50390625" style="0" customWidth="1"/>
  </cols>
  <sheetData>
    <row r="1" spans="1:5" ht="15.75">
      <c r="A1" s="9" t="s">
        <v>0</v>
      </c>
      <c r="B1" s="3"/>
      <c r="D1" s="6" t="s">
        <v>17</v>
      </c>
      <c r="E1" s="6"/>
    </row>
    <row r="2" spans="1:5" ht="15.75">
      <c r="A2" s="40" t="s">
        <v>16</v>
      </c>
      <c r="B2" s="42"/>
      <c r="C2" s="41" t="s">
        <v>18</v>
      </c>
      <c r="D2" s="41"/>
      <c r="E2" s="41"/>
    </row>
    <row r="4" spans="1:5" ht="18.75" customHeight="1">
      <c r="A4" s="5" t="s">
        <v>143</v>
      </c>
      <c r="B4" s="5"/>
      <c r="C4" s="5"/>
      <c r="D4" s="5"/>
      <c r="E4" s="5"/>
    </row>
    <row r="5" spans="1:5" ht="15.75">
      <c r="A5" s="4" t="s">
        <v>144</v>
      </c>
      <c r="B5" s="4"/>
      <c r="C5" s="4"/>
      <c r="D5" s="4"/>
      <c r="E5" s="4"/>
    </row>
    <row r="6" ht="15.75">
      <c r="E6" s="52" t="s">
        <v>191</v>
      </c>
    </row>
    <row r="7" ht="15.75">
      <c r="E7" s="12" t="s">
        <v>47</v>
      </c>
    </row>
    <row r="8" spans="1:5" ht="15.75">
      <c r="A8" s="19" t="s">
        <v>90</v>
      </c>
      <c r="B8" s="19" t="s">
        <v>3</v>
      </c>
      <c r="C8" s="19" t="s">
        <v>4</v>
      </c>
      <c r="D8" s="19" t="s">
        <v>91</v>
      </c>
      <c r="E8" s="19" t="s">
        <v>92</v>
      </c>
    </row>
    <row r="9" spans="1:5" ht="15.75">
      <c r="A9" s="20" t="s">
        <v>145</v>
      </c>
      <c r="B9" s="20"/>
      <c r="C9" s="20"/>
      <c r="D9" s="22"/>
      <c r="E9" s="22"/>
    </row>
    <row r="10" spans="1:5" ht="15.75">
      <c r="A10" s="26" t="s">
        <v>146</v>
      </c>
      <c r="B10" s="51" t="s">
        <v>116</v>
      </c>
      <c r="C10" s="26"/>
      <c r="D10" s="28">
        <v>3490589229</v>
      </c>
      <c r="E10" s="28">
        <v>3123451535</v>
      </c>
    </row>
    <row r="11" spans="1:5" ht="15.75">
      <c r="A11" s="26" t="s">
        <v>147</v>
      </c>
      <c r="B11" s="51"/>
      <c r="C11" s="26"/>
      <c r="D11" s="28"/>
      <c r="E11" s="28"/>
    </row>
    <row r="12" spans="1:5" ht="15.75">
      <c r="A12" s="43" t="s">
        <v>148</v>
      </c>
      <c r="B12" s="55" t="s">
        <v>117</v>
      </c>
      <c r="C12" s="43"/>
      <c r="D12" s="45">
        <v>5747620244</v>
      </c>
      <c r="E12" s="45">
        <v>5287903583</v>
      </c>
    </row>
    <row r="13" spans="1:5" ht="15.75">
      <c r="A13" s="43" t="s">
        <v>149</v>
      </c>
      <c r="B13" s="55" t="s">
        <v>175</v>
      </c>
      <c r="C13" s="43"/>
      <c r="D13" s="45">
        <v>282048493</v>
      </c>
      <c r="E13" s="45">
        <f>-1402100660</f>
        <v>-1402100660</v>
      </c>
    </row>
    <row r="14" spans="1:5" ht="15.75">
      <c r="A14" s="43" t="s">
        <v>150</v>
      </c>
      <c r="B14" s="55" t="s">
        <v>176</v>
      </c>
      <c r="C14" s="43"/>
      <c r="D14" s="45">
        <f>-98150400</f>
        <v>-98150400</v>
      </c>
      <c r="E14" s="45">
        <v>0</v>
      </c>
    </row>
    <row r="15" spans="1:5" ht="15.75">
      <c r="A15" s="43" t="s">
        <v>151</v>
      </c>
      <c r="B15" s="55" t="s">
        <v>177</v>
      </c>
      <c r="C15" s="43"/>
      <c r="D15" s="45">
        <v>16320753</v>
      </c>
      <c r="E15" s="45">
        <v>0</v>
      </c>
    </row>
    <row r="16" spans="1:5" ht="15.75">
      <c r="A16" s="43" t="s">
        <v>152</v>
      </c>
      <c r="B16" s="55" t="s">
        <v>178</v>
      </c>
      <c r="C16" s="43"/>
      <c r="D16" s="45">
        <v>6042448971</v>
      </c>
      <c r="E16" s="45">
        <v>4606031034</v>
      </c>
    </row>
    <row r="17" spans="1:5" ht="15.75">
      <c r="A17" s="26" t="s">
        <v>153</v>
      </c>
      <c r="B17" s="51" t="s">
        <v>179</v>
      </c>
      <c r="C17" s="26"/>
      <c r="D17" s="28">
        <v>15480877290</v>
      </c>
      <c r="E17" s="28">
        <v>11615285492</v>
      </c>
    </row>
    <row r="18" spans="1:5" ht="15.75">
      <c r="A18" s="43" t="s">
        <v>154</v>
      </c>
      <c r="B18" s="55"/>
      <c r="C18" s="43"/>
      <c r="D18" s="45"/>
      <c r="E18" s="45"/>
    </row>
    <row r="19" spans="1:5" ht="15.75">
      <c r="A19" s="43" t="s">
        <v>155</v>
      </c>
      <c r="B19" s="55" t="s">
        <v>180</v>
      </c>
      <c r="C19" s="43"/>
      <c r="D19" s="45">
        <v>9179662093</v>
      </c>
      <c r="E19" s="45">
        <v>723201259</v>
      </c>
    </row>
    <row r="20" spans="1:5" ht="15.75">
      <c r="A20" s="43" t="s">
        <v>156</v>
      </c>
      <c r="B20" s="55" t="s">
        <v>118</v>
      </c>
      <c r="C20" s="43"/>
      <c r="D20" s="45">
        <f>-4683072092</f>
        <v>-4683072092</v>
      </c>
      <c r="E20" s="45">
        <v>397440668</v>
      </c>
    </row>
    <row r="21" spans="1:5" ht="15.75">
      <c r="A21" s="43" t="s">
        <v>157</v>
      </c>
      <c r="B21" s="55" t="s">
        <v>119</v>
      </c>
      <c r="C21" s="43"/>
      <c r="D21" s="45">
        <f>-5076839397</f>
        <v>-5076839397</v>
      </c>
      <c r="E21" s="45">
        <f>-12556223250</f>
        <v>-12556223250</v>
      </c>
    </row>
    <row r="22" spans="1:5" ht="15.75">
      <c r="A22" s="43" t="s">
        <v>158</v>
      </c>
      <c r="B22" s="55"/>
      <c r="C22" s="43"/>
      <c r="D22" s="45"/>
      <c r="E22" s="45"/>
    </row>
    <row r="23" spans="1:5" ht="15.75">
      <c r="A23" s="43" t="s">
        <v>159</v>
      </c>
      <c r="B23" s="55" t="s">
        <v>181</v>
      </c>
      <c r="C23" s="43"/>
      <c r="D23" s="45">
        <f>-77507083</f>
        <v>-77507083</v>
      </c>
      <c r="E23" s="45">
        <v>11111575</v>
      </c>
    </row>
    <row r="24" spans="1:5" ht="15.75">
      <c r="A24" s="43" t="s">
        <v>160</v>
      </c>
      <c r="B24" s="55" t="s">
        <v>182</v>
      </c>
      <c r="C24" s="43"/>
      <c r="D24" s="45">
        <f>-4404608970</f>
        <v>-4404608970</v>
      </c>
      <c r="E24" s="45">
        <f>-4606031034</f>
        <v>-4606031034</v>
      </c>
    </row>
    <row r="25" spans="1:5" ht="15.75">
      <c r="A25" s="43" t="s">
        <v>161</v>
      </c>
      <c r="B25" s="55" t="s">
        <v>183</v>
      </c>
      <c r="C25" s="43"/>
      <c r="D25" s="45">
        <v>13550000</v>
      </c>
      <c r="E25" s="45"/>
    </row>
    <row r="26" spans="1:5" ht="15.75">
      <c r="A26" s="43" t="s">
        <v>162</v>
      </c>
      <c r="B26" s="55" t="s">
        <v>184</v>
      </c>
      <c r="C26" s="43"/>
      <c r="D26" s="45">
        <f>-100527274</f>
        <v>-100527274</v>
      </c>
      <c r="E26" s="45">
        <f>-16930000</f>
        <v>-16930000</v>
      </c>
    </row>
    <row r="27" spans="1:5" ht="15.75">
      <c r="A27" s="56" t="s">
        <v>163</v>
      </c>
      <c r="B27" s="57" t="s">
        <v>120</v>
      </c>
      <c r="C27" s="56"/>
      <c r="D27" s="58">
        <v>10331534567</v>
      </c>
      <c r="E27" s="58">
        <f>-4432145290</f>
        <v>-4432145290</v>
      </c>
    </row>
    <row r="28" spans="1:5" ht="15.75">
      <c r="A28" s="26" t="s">
        <v>164</v>
      </c>
      <c r="B28" s="51"/>
      <c r="C28" s="26"/>
      <c r="D28" s="28"/>
      <c r="E28" s="28"/>
    </row>
    <row r="29" spans="1:5" ht="15.75">
      <c r="A29" s="43" t="s">
        <v>165</v>
      </c>
      <c r="B29" s="55" t="s">
        <v>121</v>
      </c>
      <c r="C29" s="43"/>
      <c r="D29" s="45">
        <f>335421179</f>
        <v>335421179</v>
      </c>
      <c r="E29" s="45">
        <f>-1537959149</f>
        <v>-1537959149</v>
      </c>
    </row>
    <row r="30" spans="1:5" ht="15.75">
      <c r="A30" s="43" t="s">
        <v>190</v>
      </c>
      <c r="B30" s="55" t="s">
        <v>122</v>
      </c>
      <c r="C30" s="43"/>
      <c r="D30" s="45">
        <v>1818182</v>
      </c>
      <c r="E30" s="45">
        <v>62000000</v>
      </c>
    </row>
    <row r="31" spans="1:5" ht="15.75">
      <c r="A31" s="56" t="s">
        <v>166</v>
      </c>
      <c r="B31" s="57" t="s">
        <v>130</v>
      </c>
      <c r="C31" s="56"/>
      <c r="D31" s="58">
        <f>-333602997</f>
        <v>-333602997</v>
      </c>
      <c r="E31" s="58">
        <f>-1475959149</f>
        <v>-1475959149</v>
      </c>
    </row>
    <row r="32" spans="1:5" ht="15.75">
      <c r="A32" s="26" t="s">
        <v>167</v>
      </c>
      <c r="B32" s="51"/>
      <c r="C32" s="26"/>
      <c r="D32" s="28"/>
      <c r="E32" s="28"/>
    </row>
    <row r="33" spans="1:5" ht="15.75">
      <c r="A33" s="43" t="s">
        <v>168</v>
      </c>
      <c r="B33" s="55" t="s">
        <v>131</v>
      </c>
      <c r="C33" s="43"/>
      <c r="D33" s="45">
        <v>0</v>
      </c>
      <c r="E33" s="45">
        <f>4093289030</f>
        <v>4093289030</v>
      </c>
    </row>
    <row r="34" spans="1:5" ht="15.75">
      <c r="A34" s="43" t="s">
        <v>169</v>
      </c>
      <c r="B34" s="55" t="s">
        <v>185</v>
      </c>
      <c r="C34" s="43"/>
      <c r="D34" s="45">
        <v>102756275716</v>
      </c>
      <c r="E34" s="45">
        <v>121619579420</v>
      </c>
    </row>
    <row r="35" spans="1:5" ht="15.75">
      <c r="A35" s="43" t="s">
        <v>170</v>
      </c>
      <c r="B35" s="55" t="s">
        <v>186</v>
      </c>
      <c r="C35" s="43"/>
      <c r="D35" s="45">
        <f>-111406510394</f>
        <v>-111406510394</v>
      </c>
      <c r="E35" s="45">
        <f>-118405517474</f>
        <v>-118405517474</v>
      </c>
    </row>
    <row r="36" spans="1:5" ht="15.75">
      <c r="A36" s="43" t="s">
        <v>171</v>
      </c>
      <c r="B36" s="55" t="s">
        <v>187</v>
      </c>
      <c r="C36" s="43"/>
      <c r="D36" s="45">
        <f>-1522470125</f>
        <v>-1522470125</v>
      </c>
      <c r="E36" s="45">
        <f>-742317250</f>
        <v>-742317250</v>
      </c>
    </row>
    <row r="37" spans="1:5" ht="15.75">
      <c r="A37" s="56" t="s">
        <v>172</v>
      </c>
      <c r="B37" s="51" t="s">
        <v>133</v>
      </c>
      <c r="C37" s="26"/>
      <c r="D37" s="28">
        <f>-10172704803</f>
        <v>-10172704803</v>
      </c>
      <c r="E37" s="28">
        <v>6565033726</v>
      </c>
    </row>
    <row r="38" spans="1:5" ht="15.75">
      <c r="A38" s="26" t="s">
        <v>173</v>
      </c>
      <c r="B38" s="51" t="s">
        <v>134</v>
      </c>
      <c r="C38" s="26"/>
      <c r="D38" s="28">
        <f>-174773233</f>
        <v>-174773233</v>
      </c>
      <c r="E38" s="28">
        <v>656929288</v>
      </c>
    </row>
    <row r="39" spans="1:5" ht="15.75">
      <c r="A39" s="26" t="s">
        <v>174</v>
      </c>
      <c r="B39" s="51" t="s">
        <v>137</v>
      </c>
      <c r="C39" s="26"/>
      <c r="D39" s="28">
        <v>884869835</v>
      </c>
      <c r="E39" s="28">
        <v>227940547</v>
      </c>
    </row>
    <row r="40" spans="1:5" ht="15.75">
      <c r="A40" s="29" t="s">
        <v>189</v>
      </c>
      <c r="B40" s="59" t="s">
        <v>188</v>
      </c>
      <c r="C40" s="29"/>
      <c r="D40" s="32">
        <f>D38+D39</f>
        <v>710096602</v>
      </c>
      <c r="E40" s="32">
        <f>E38+E39</f>
        <v>884869835</v>
      </c>
    </row>
    <row r="41" spans="1:5" ht="15.75">
      <c r="A41" s="53"/>
      <c r="B41" s="53"/>
      <c r="C41" s="53"/>
      <c r="D41" s="54"/>
      <c r="E41" s="54"/>
    </row>
    <row r="42" spans="1:5" ht="15.75">
      <c r="A42" s="53"/>
      <c r="B42" s="53"/>
      <c r="C42" s="53"/>
      <c r="D42" s="53"/>
      <c r="E42" s="53"/>
    </row>
    <row r="43" spans="1:5" ht="15.75">
      <c r="A43" s="53"/>
      <c r="B43" s="53"/>
      <c r="C43" s="53"/>
      <c r="D43" s="53"/>
      <c r="E43" s="53"/>
    </row>
    <row r="44" spans="1:5" ht="15.75">
      <c r="A44" s="53"/>
      <c r="B44" s="53"/>
      <c r="C44" s="53"/>
      <c r="D44" s="53"/>
      <c r="E44" s="53"/>
    </row>
    <row r="45" spans="1:5" ht="15.75">
      <c r="A45" s="2" t="s">
        <v>78</v>
      </c>
      <c r="B45" s="2" t="s">
        <v>79</v>
      </c>
      <c r="C45" s="2"/>
      <c r="D45" s="2" t="s">
        <v>80</v>
      </c>
      <c r="E45" s="53"/>
    </row>
    <row r="46" spans="1:5" ht="15.75">
      <c r="A46" s="46" t="s">
        <v>142</v>
      </c>
      <c r="B46" s="46" t="s">
        <v>82</v>
      </c>
      <c r="C46" s="46"/>
      <c r="D46" s="46" t="s">
        <v>83</v>
      </c>
      <c r="E46" s="53"/>
    </row>
    <row r="47" spans="1:5" ht="15.75">
      <c r="A47" s="53"/>
      <c r="B47" s="53"/>
      <c r="C47" s="53"/>
      <c r="D47" s="10" t="s">
        <v>84</v>
      </c>
      <c r="E47" s="53"/>
    </row>
  </sheetData>
  <mergeCells count="4">
    <mergeCell ref="D1:E1"/>
    <mergeCell ref="C2:E2"/>
    <mergeCell ref="A4:E4"/>
    <mergeCell ref="A5:E5"/>
  </mergeCells>
  <printOptions/>
  <pageMargins left="0.75" right="0.26" top="0.63" bottom="0.4" header="0.31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2013-11-11T07:27:56Z</cp:lastPrinted>
  <dcterms:created xsi:type="dcterms:W3CDTF">2013-11-11T05:16:47Z</dcterms:created>
  <dcterms:modified xsi:type="dcterms:W3CDTF">2013-11-11T07:29:25Z</dcterms:modified>
  <cp:category/>
  <cp:version/>
  <cp:contentType/>
  <cp:contentStatus/>
</cp:coreProperties>
</file>